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70" yWindow="15" windowWidth="8445" windowHeight="11640" tabRatio="421"/>
  </bookViews>
  <sheets>
    <sheet name="ИТОГОВЫЙ" sheetId="11" r:id="rId1"/>
    <sheet name="ЭТАПЫ" sheetId="8" r:id="rId2"/>
    <sheet name="Очки" sheetId="5" state="hidden" r:id="rId3"/>
    <sheet name="Коэффициенты" sheetId="3" state="hidden" r:id="rId4"/>
  </sheets>
  <definedNames>
    <definedName name="_xlnm._FilterDatabase" localSheetId="0" hidden="1">ИТОГОВЫЙ!$A$4:$AA$69</definedName>
    <definedName name="_xlnm._FilterDatabase" localSheetId="1" hidden="1">ЭТАПЫ!$A$5:$AE$74</definedName>
  </definedNames>
  <calcPr calcId="145621"/>
  <fileRecoveryPr autoRecover="0"/>
</workbook>
</file>

<file path=xl/calcChain.xml><?xml version="1.0" encoding="utf-8"?>
<calcChain xmlns="http://schemas.openxmlformats.org/spreadsheetml/2006/main">
  <c r="A8" i="11" l="1"/>
  <c r="D8" i="11"/>
  <c r="C8" i="11" s="1"/>
  <c r="E8" i="11"/>
  <c r="F8" i="11"/>
  <c r="A11" i="11"/>
  <c r="D11" i="11"/>
  <c r="C11" i="11" s="1"/>
  <c r="E11" i="11"/>
  <c r="F11" i="11"/>
  <c r="A9" i="11"/>
  <c r="D9" i="11"/>
  <c r="C9" i="11" s="1"/>
  <c r="E9" i="11"/>
  <c r="F9" i="11"/>
  <c r="A7" i="11"/>
  <c r="D7" i="11"/>
  <c r="C7" i="11" s="1"/>
  <c r="E7" i="11"/>
  <c r="F7" i="11"/>
  <c r="A10" i="11"/>
  <c r="D10" i="11"/>
  <c r="C10" i="11" s="1"/>
  <c r="E10" i="11"/>
  <c r="F10" i="11"/>
  <c r="A12" i="11"/>
  <c r="D12" i="11"/>
  <c r="C12" i="11" s="1"/>
  <c r="E12" i="11"/>
  <c r="F12" i="11"/>
  <c r="A15" i="11"/>
  <c r="D15" i="11"/>
  <c r="C15" i="11" s="1"/>
  <c r="E15" i="11"/>
  <c r="F15" i="11"/>
  <c r="A13" i="11"/>
  <c r="D13" i="11"/>
  <c r="C13" i="11" s="1"/>
  <c r="E13" i="11"/>
  <c r="F13" i="11"/>
  <c r="A18" i="11"/>
  <c r="D18" i="11"/>
  <c r="C18" i="11" s="1"/>
  <c r="E18" i="11"/>
  <c r="F18" i="11"/>
  <c r="A20" i="11"/>
  <c r="D20" i="11"/>
  <c r="C20" i="11" s="1"/>
  <c r="E20" i="11"/>
  <c r="F20" i="11"/>
  <c r="A21" i="11"/>
  <c r="D21" i="11"/>
  <c r="C21" i="11" s="1"/>
  <c r="E21" i="11"/>
  <c r="F21" i="11"/>
  <c r="A23" i="11"/>
  <c r="D23" i="11"/>
  <c r="C23" i="11" s="1"/>
  <c r="E23" i="11"/>
  <c r="F23" i="11"/>
  <c r="A24" i="11"/>
  <c r="D24" i="11"/>
  <c r="C24" i="11" s="1"/>
  <c r="E24" i="11"/>
  <c r="F24" i="11"/>
  <c r="A14" i="11"/>
  <c r="D14" i="11"/>
  <c r="C14" i="11"/>
  <c r="E14" i="11"/>
  <c r="F14" i="11"/>
  <c r="A25" i="11"/>
  <c r="D25" i="11"/>
  <c r="C25" i="11" s="1"/>
  <c r="E25" i="11"/>
  <c r="F25" i="11"/>
  <c r="G25" i="11"/>
  <c r="A26" i="11"/>
  <c r="D26" i="11"/>
  <c r="C26" i="11" s="1"/>
  <c r="E26" i="11"/>
  <c r="F26" i="11"/>
  <c r="A27" i="11"/>
  <c r="D27" i="11"/>
  <c r="C27" i="11" s="1"/>
  <c r="E27" i="11"/>
  <c r="F27" i="11"/>
  <c r="A16" i="11"/>
  <c r="D16" i="11"/>
  <c r="C16" i="11" s="1"/>
  <c r="E16" i="11"/>
  <c r="F16" i="11"/>
  <c r="A19" i="11"/>
  <c r="D19" i="11"/>
  <c r="C19" i="11" s="1"/>
  <c r="E19" i="11"/>
  <c r="F19" i="11"/>
  <c r="A28" i="11"/>
  <c r="D28" i="11"/>
  <c r="C28" i="11" s="1"/>
  <c r="E28" i="11"/>
  <c r="F28" i="11"/>
  <c r="A30" i="11"/>
  <c r="D30" i="11"/>
  <c r="C30" i="11" s="1"/>
  <c r="E30" i="11"/>
  <c r="F30" i="11"/>
  <c r="A31" i="11"/>
  <c r="D31" i="11"/>
  <c r="C31" i="11"/>
  <c r="E31" i="11"/>
  <c r="F31" i="11"/>
  <c r="A33" i="11"/>
  <c r="D33" i="11"/>
  <c r="C33" i="11" s="1"/>
  <c r="E33" i="11"/>
  <c r="F33" i="11"/>
  <c r="A32" i="11"/>
  <c r="D32" i="11"/>
  <c r="C32" i="11" s="1"/>
  <c r="E32" i="11"/>
  <c r="F32" i="11"/>
  <c r="A34" i="11"/>
  <c r="D34" i="11"/>
  <c r="C34" i="11" s="1"/>
  <c r="E34" i="11"/>
  <c r="F34" i="11"/>
  <c r="A36" i="11"/>
  <c r="D36" i="11"/>
  <c r="C36" i="11" s="1"/>
  <c r="E36" i="11"/>
  <c r="F36" i="11"/>
  <c r="A37" i="11"/>
  <c r="D37" i="11"/>
  <c r="C37" i="11" s="1"/>
  <c r="E37" i="11"/>
  <c r="F37" i="11"/>
  <c r="A39" i="11"/>
  <c r="D39" i="11"/>
  <c r="C39" i="11" s="1"/>
  <c r="E39" i="11"/>
  <c r="F39" i="11"/>
  <c r="A17" i="11"/>
  <c r="D17" i="11"/>
  <c r="C17" i="11"/>
  <c r="E17" i="11"/>
  <c r="F17" i="11"/>
  <c r="A29" i="11"/>
  <c r="D29" i="11"/>
  <c r="C29" i="11"/>
  <c r="E29" i="11"/>
  <c r="F29" i="11"/>
  <c r="A42" i="11"/>
  <c r="D42" i="11"/>
  <c r="C42" i="11" s="1"/>
  <c r="E42" i="11"/>
  <c r="F42" i="11"/>
  <c r="A44" i="11"/>
  <c r="D44" i="11"/>
  <c r="C44" i="11" s="1"/>
  <c r="E44" i="11"/>
  <c r="F44" i="11"/>
  <c r="A45" i="11"/>
  <c r="D45" i="11"/>
  <c r="C45" i="11" s="1"/>
  <c r="E45" i="11"/>
  <c r="F45" i="11"/>
  <c r="A46" i="11"/>
  <c r="D46" i="11"/>
  <c r="C46" i="11" s="1"/>
  <c r="E46" i="11"/>
  <c r="F46" i="11"/>
  <c r="A47" i="11"/>
  <c r="D47" i="11"/>
  <c r="C47" i="11" s="1"/>
  <c r="E47" i="11"/>
  <c r="F47" i="11"/>
  <c r="A48" i="11"/>
  <c r="D48" i="11"/>
  <c r="C48" i="11" s="1"/>
  <c r="E48" i="11"/>
  <c r="F48" i="11"/>
  <c r="A49" i="11"/>
  <c r="D49" i="11"/>
  <c r="C49" i="11" s="1"/>
  <c r="E49" i="11"/>
  <c r="F49" i="11"/>
  <c r="A50" i="11"/>
  <c r="D50" i="11"/>
  <c r="C50" i="11" s="1"/>
  <c r="E50" i="11"/>
  <c r="F50" i="11"/>
  <c r="A35" i="11"/>
  <c r="D35" i="11"/>
  <c r="C35" i="11" s="1"/>
  <c r="E35" i="11"/>
  <c r="F35" i="11"/>
  <c r="A51" i="11"/>
  <c r="D51" i="11"/>
  <c r="C51" i="11" s="1"/>
  <c r="E51" i="11"/>
  <c r="F51" i="11"/>
  <c r="A52" i="11"/>
  <c r="D52" i="11"/>
  <c r="C52" i="11" s="1"/>
  <c r="E52" i="11"/>
  <c r="F52" i="11"/>
  <c r="A38" i="11"/>
  <c r="D38" i="11"/>
  <c r="C38" i="11" s="1"/>
  <c r="E38" i="11"/>
  <c r="F38" i="11"/>
  <c r="A53" i="11"/>
  <c r="D53" i="11"/>
  <c r="C53" i="11" s="1"/>
  <c r="E53" i="11"/>
  <c r="F53" i="11"/>
  <c r="A40" i="11"/>
  <c r="D40" i="11"/>
  <c r="C40" i="11" s="1"/>
  <c r="E40" i="11"/>
  <c r="F40" i="11"/>
  <c r="A41" i="11"/>
  <c r="D41" i="11"/>
  <c r="C41" i="11" s="1"/>
  <c r="E41" i="11"/>
  <c r="F41" i="11"/>
  <c r="A43" i="11"/>
  <c r="D43" i="11"/>
  <c r="C43" i="11" s="1"/>
  <c r="E43" i="11"/>
  <c r="F43" i="11"/>
  <c r="A22" i="11"/>
  <c r="D22" i="11"/>
  <c r="C22" i="11" s="1"/>
  <c r="E22" i="11"/>
  <c r="F22" i="11"/>
  <c r="A54" i="11"/>
  <c r="D54" i="11"/>
  <c r="C54" i="11" s="1"/>
  <c r="E54" i="11"/>
  <c r="F54" i="11"/>
  <c r="A56" i="11"/>
  <c r="D56" i="11"/>
  <c r="C56" i="11" s="1"/>
  <c r="E56" i="11"/>
  <c r="F56" i="11"/>
  <c r="A57" i="11"/>
  <c r="D57" i="11"/>
  <c r="C57" i="11" s="1"/>
  <c r="E57" i="11"/>
  <c r="F57" i="11"/>
  <c r="A58" i="11"/>
  <c r="D58" i="11"/>
  <c r="C58" i="11" s="1"/>
  <c r="E58" i="11"/>
  <c r="F58" i="11"/>
  <c r="A55" i="11"/>
  <c r="D55" i="11"/>
  <c r="C55" i="11"/>
  <c r="E55" i="11"/>
  <c r="F55" i="11"/>
  <c r="A59" i="11"/>
  <c r="D59" i="11"/>
  <c r="C59" i="11" s="1"/>
  <c r="E59" i="11"/>
  <c r="F59" i="11"/>
  <c r="A60" i="11"/>
  <c r="D60" i="11"/>
  <c r="C60" i="11" s="1"/>
  <c r="E60" i="11"/>
  <c r="F60" i="11"/>
  <c r="A61" i="11"/>
  <c r="D61" i="11"/>
  <c r="C61" i="11" s="1"/>
  <c r="E61" i="11"/>
  <c r="F61" i="11"/>
  <c r="A65" i="11"/>
  <c r="D65" i="11"/>
  <c r="C65" i="11" s="1"/>
  <c r="E65" i="11"/>
  <c r="F65" i="11"/>
  <c r="A64" i="11"/>
  <c r="D64" i="11"/>
  <c r="C64" i="11" s="1"/>
  <c r="E64" i="11"/>
  <c r="F64" i="11"/>
  <c r="A66" i="11"/>
  <c r="D66" i="11"/>
  <c r="C66" i="11" s="1"/>
  <c r="E66" i="11"/>
  <c r="F66" i="11"/>
  <c r="A62" i="11"/>
  <c r="D62" i="11"/>
  <c r="C62" i="11" s="1"/>
  <c r="E62" i="11"/>
  <c r="F62" i="11"/>
  <c r="K62" i="11"/>
  <c r="A67" i="11"/>
  <c r="D67" i="11"/>
  <c r="C67" i="11" s="1"/>
  <c r="E67" i="11"/>
  <c r="F67" i="11"/>
  <c r="J67" i="11"/>
  <c r="A68" i="11"/>
  <c r="D68" i="11"/>
  <c r="C68" i="11" s="1"/>
  <c r="E68" i="11"/>
  <c r="F68" i="11"/>
  <c r="A69" i="11"/>
  <c r="D69" i="11"/>
  <c r="C69" i="11" s="1"/>
  <c r="E69" i="11"/>
  <c r="F69" i="11"/>
  <c r="L69" i="11"/>
  <c r="A70" i="11"/>
  <c r="D70" i="11"/>
  <c r="C70" i="11" s="1"/>
  <c r="E70" i="11"/>
  <c r="F70" i="11"/>
  <c r="A63" i="11"/>
  <c r="D63" i="11"/>
  <c r="C63" i="11" s="1"/>
  <c r="E63" i="11"/>
  <c r="F63" i="11"/>
  <c r="A71" i="11"/>
  <c r="D71" i="11"/>
  <c r="C71" i="11" s="1"/>
  <c r="E71" i="11"/>
  <c r="F71" i="11"/>
  <c r="A72" i="11"/>
  <c r="D72" i="11"/>
  <c r="C72" i="11" s="1"/>
  <c r="E72" i="11"/>
  <c r="F72" i="11"/>
  <c r="H72" i="11"/>
  <c r="L72" i="11"/>
  <c r="A73" i="11"/>
  <c r="D73" i="11"/>
  <c r="C73" i="11" s="1"/>
  <c r="E73" i="11"/>
  <c r="F73" i="11"/>
  <c r="R73" i="11"/>
  <c r="A74" i="11"/>
  <c r="D74" i="11"/>
  <c r="C74" i="11" s="1"/>
  <c r="E74" i="11"/>
  <c r="F74" i="11"/>
  <c r="D52" i="8"/>
  <c r="C52" i="8"/>
  <c r="AC52" i="8"/>
  <c r="Q43" i="11" s="1"/>
  <c r="AA52" i="8"/>
  <c r="P43" i="11" s="1"/>
  <c r="Y52" i="8"/>
  <c r="O43" i="11" s="1"/>
  <c r="W52" i="8"/>
  <c r="N43" i="11" s="1"/>
  <c r="U52" i="8"/>
  <c r="M43" i="11" s="1"/>
  <c r="S52" i="8"/>
  <c r="L43" i="11" s="1"/>
  <c r="Q52" i="8"/>
  <c r="K43" i="11" s="1"/>
  <c r="O52" i="8"/>
  <c r="J43" i="11" s="1"/>
  <c r="M52" i="8"/>
  <c r="I43" i="11" s="1"/>
  <c r="K52" i="8"/>
  <c r="H43" i="11" s="1"/>
  <c r="I52" i="8"/>
  <c r="G43" i="11" s="1"/>
  <c r="D51" i="8"/>
  <c r="C51" i="8"/>
  <c r="B41" i="11" s="1"/>
  <c r="AE51" i="8"/>
  <c r="R41" i="11" s="1"/>
  <c r="AC51" i="8"/>
  <c r="Q41" i="11" s="1"/>
  <c r="AA51" i="8"/>
  <c r="P41" i="11" s="1"/>
  <c r="Y51" i="8"/>
  <c r="O41" i="11" s="1"/>
  <c r="W51" i="8"/>
  <c r="N41" i="11" s="1"/>
  <c r="U51" i="8"/>
  <c r="M41" i="11" s="1"/>
  <c r="S51" i="8"/>
  <c r="L41" i="11" s="1"/>
  <c r="Q51" i="8"/>
  <c r="K41" i="11" s="1"/>
  <c r="O51" i="8"/>
  <c r="J41" i="11" s="1"/>
  <c r="M51" i="8"/>
  <c r="I41" i="11" s="1"/>
  <c r="K51" i="8"/>
  <c r="H41" i="11" s="1"/>
  <c r="I51" i="8"/>
  <c r="G41" i="11" s="1"/>
  <c r="B51" i="8"/>
  <c r="AE53" i="8"/>
  <c r="R22" i="11" s="1"/>
  <c r="AC53" i="8"/>
  <c r="Q22" i="11" s="1"/>
  <c r="AA53" i="8"/>
  <c r="P22" i="11" s="1"/>
  <c r="Y53" i="8"/>
  <c r="O22" i="11" s="1"/>
  <c r="W53" i="8"/>
  <c r="N22" i="11" s="1"/>
  <c r="D53" i="8"/>
  <c r="C53" i="8"/>
  <c r="B22" i="11" s="1"/>
  <c r="U53" i="8"/>
  <c r="M22" i="11" s="1"/>
  <c r="S53" i="8"/>
  <c r="L22" i="11" s="1"/>
  <c r="Q53" i="8"/>
  <c r="K22" i="11" s="1"/>
  <c r="O53" i="8"/>
  <c r="J22" i="11" s="1"/>
  <c r="M53" i="8"/>
  <c r="I22" i="11" s="1"/>
  <c r="K53" i="8"/>
  <c r="H22" i="11" s="1"/>
  <c r="I53" i="8"/>
  <c r="G22" i="11" s="1"/>
  <c r="AE69" i="8"/>
  <c r="R70" i="11" s="1"/>
  <c r="AC69" i="8"/>
  <c r="Q70" i="11" s="1"/>
  <c r="D69" i="8"/>
  <c r="C69" i="8"/>
  <c r="B70" i="11" s="1"/>
  <c r="AA69" i="8"/>
  <c r="P70" i="11" s="1"/>
  <c r="Y69" i="8"/>
  <c r="O70" i="11" s="1"/>
  <c r="W69" i="8"/>
  <c r="N70" i="11" s="1"/>
  <c r="U69" i="8"/>
  <c r="M70" i="11" s="1"/>
  <c r="S69" i="8"/>
  <c r="L70" i="11" s="1"/>
  <c r="Q69" i="8"/>
  <c r="K70" i="11" s="1"/>
  <c r="O69" i="8"/>
  <c r="J70" i="11" s="1"/>
  <c r="M69" i="8"/>
  <c r="I70" i="11" s="1"/>
  <c r="K69" i="8"/>
  <c r="H70" i="11" s="1"/>
  <c r="I69" i="8"/>
  <c r="G70" i="11" s="1"/>
  <c r="AE50" i="8"/>
  <c r="R40" i="11" s="1"/>
  <c r="AC50" i="8"/>
  <c r="Q40" i="11" s="1"/>
  <c r="D50" i="8"/>
  <c r="C50" i="8" s="1"/>
  <c r="Y50" i="8"/>
  <c r="O40" i="11" s="1"/>
  <c r="W50" i="8"/>
  <c r="N40" i="11" s="1"/>
  <c r="U50" i="8"/>
  <c r="M40" i="11" s="1"/>
  <c r="S50" i="8"/>
  <c r="L40" i="11" s="1"/>
  <c r="Q50" i="8"/>
  <c r="K40" i="11" s="1"/>
  <c r="O50" i="8"/>
  <c r="J40" i="11" s="1"/>
  <c r="M50" i="8"/>
  <c r="I40" i="11" s="1"/>
  <c r="K50" i="8"/>
  <c r="H40" i="11" s="1"/>
  <c r="I50" i="8"/>
  <c r="G40" i="11" s="1"/>
  <c r="A6" i="11"/>
  <c r="N3" i="8"/>
  <c r="D6" i="8"/>
  <c r="C6" i="8" s="1"/>
  <c r="D7" i="8"/>
  <c r="C7" i="8" s="1"/>
  <c r="D8" i="8"/>
  <c r="D9" i="8"/>
  <c r="D10" i="8"/>
  <c r="C10" i="8" s="1"/>
  <c r="D11" i="8"/>
  <c r="D12" i="8"/>
  <c r="D13" i="8"/>
  <c r="D14" i="8"/>
  <c r="C14" i="8" s="1"/>
  <c r="D15" i="8"/>
  <c r="D16" i="8"/>
  <c r="D17" i="8"/>
  <c r="D18" i="8"/>
  <c r="C18" i="8" s="1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4" i="8"/>
  <c r="D55" i="8"/>
  <c r="D56" i="8"/>
  <c r="D57" i="8"/>
  <c r="C57" i="8" s="1"/>
  <c r="D58" i="8"/>
  <c r="C58" i="8" s="1"/>
  <c r="D59" i="8"/>
  <c r="D60" i="8"/>
  <c r="D61" i="8"/>
  <c r="C61" i="8" s="1"/>
  <c r="D62" i="8"/>
  <c r="C62" i="8" s="1"/>
  <c r="D63" i="8"/>
  <c r="D64" i="8"/>
  <c r="D65" i="8"/>
  <c r="C65" i="8" s="1"/>
  <c r="D66" i="8"/>
  <c r="C66" i="8" s="1"/>
  <c r="D67" i="8"/>
  <c r="D68" i="8"/>
  <c r="D70" i="8"/>
  <c r="C70" i="8" s="1"/>
  <c r="D71" i="8"/>
  <c r="C71" i="8" s="1"/>
  <c r="D72" i="8"/>
  <c r="D73" i="8"/>
  <c r="D74" i="8"/>
  <c r="C74" i="8" s="1"/>
  <c r="E3" i="8"/>
  <c r="O3" i="8" s="1"/>
  <c r="P3" i="8"/>
  <c r="R3" i="8"/>
  <c r="T3" i="8"/>
  <c r="V3" i="8"/>
  <c r="X3" i="8"/>
  <c r="Z3" i="8"/>
  <c r="AB3" i="8"/>
  <c r="AD3" i="8"/>
  <c r="L3" i="8"/>
  <c r="K3" i="8"/>
  <c r="M7" i="8"/>
  <c r="I8" i="11" s="1"/>
  <c r="S7" i="8"/>
  <c r="L8" i="11" s="1"/>
  <c r="U7" i="8"/>
  <c r="M8" i="11" s="1"/>
  <c r="AC7" i="8"/>
  <c r="Q8" i="11" s="1"/>
  <c r="AE7" i="8"/>
  <c r="R8" i="11" s="1"/>
  <c r="C8" i="8"/>
  <c r="B11" i="11" s="1"/>
  <c r="I8" i="8"/>
  <c r="G11" i="11" s="1"/>
  <c r="O8" i="8"/>
  <c r="J11" i="11" s="1"/>
  <c r="Q8" i="8"/>
  <c r="K11" i="11" s="1"/>
  <c r="U8" i="8"/>
  <c r="M11" i="11" s="1"/>
  <c r="W8" i="8"/>
  <c r="N11" i="11" s="1"/>
  <c r="Y8" i="8"/>
  <c r="O11" i="11" s="1"/>
  <c r="AA8" i="8"/>
  <c r="P11" i="11" s="1"/>
  <c r="AC8" i="8"/>
  <c r="Q11" i="11" s="1"/>
  <c r="AE8" i="8"/>
  <c r="R11" i="11" s="1"/>
  <c r="C9" i="8"/>
  <c r="B9" i="11" s="1"/>
  <c r="I9" i="8"/>
  <c r="G9" i="11" s="1"/>
  <c r="O9" i="8"/>
  <c r="J9" i="11" s="1"/>
  <c r="Q9" i="8"/>
  <c r="K9" i="11" s="1"/>
  <c r="W9" i="8"/>
  <c r="N9" i="11" s="1"/>
  <c r="AA9" i="8"/>
  <c r="P9" i="11" s="1"/>
  <c r="AE9" i="8"/>
  <c r="R9" i="11" s="1"/>
  <c r="I10" i="8"/>
  <c r="G7" i="11" s="1"/>
  <c r="K10" i="8"/>
  <c r="H7" i="11" s="1"/>
  <c r="O10" i="8"/>
  <c r="J7" i="11" s="1"/>
  <c r="S10" i="8"/>
  <c r="L7" i="11" s="1"/>
  <c r="AC10" i="8"/>
  <c r="Q7" i="11" s="1"/>
  <c r="C11" i="8"/>
  <c r="B10" i="11" s="1"/>
  <c r="I11" i="8"/>
  <c r="G10" i="11" s="1"/>
  <c r="K11" i="8"/>
  <c r="H10" i="11" s="1"/>
  <c r="M11" i="8"/>
  <c r="I10" i="11" s="1"/>
  <c r="O11" i="8"/>
  <c r="J10" i="11" s="1"/>
  <c r="Q11" i="8"/>
  <c r="K10" i="11" s="1"/>
  <c r="S11" i="8"/>
  <c r="L10" i="11" s="1"/>
  <c r="U11" i="8"/>
  <c r="M10" i="11" s="1"/>
  <c r="W11" i="8"/>
  <c r="N10" i="11" s="1"/>
  <c r="Y11" i="8"/>
  <c r="O10" i="11" s="1"/>
  <c r="AA11" i="8"/>
  <c r="P10" i="11" s="1"/>
  <c r="AC11" i="8"/>
  <c r="Q10" i="11" s="1"/>
  <c r="AE11" i="8"/>
  <c r="R10" i="11" s="1"/>
  <c r="C12" i="8"/>
  <c r="B12" i="11" s="1"/>
  <c r="I12" i="8"/>
  <c r="G12" i="11" s="1"/>
  <c r="K12" i="8"/>
  <c r="H12" i="11" s="1"/>
  <c r="M12" i="8"/>
  <c r="I12" i="11" s="1"/>
  <c r="O12" i="8"/>
  <c r="J12" i="11" s="1"/>
  <c r="Q12" i="8"/>
  <c r="K12" i="11" s="1"/>
  <c r="W12" i="8"/>
  <c r="N12" i="11" s="1"/>
  <c r="Y12" i="8"/>
  <c r="O12" i="11" s="1"/>
  <c r="AA12" i="8"/>
  <c r="P12" i="11" s="1"/>
  <c r="AC12" i="8"/>
  <c r="Q12" i="11" s="1"/>
  <c r="AE12" i="8"/>
  <c r="R12" i="11" s="1"/>
  <c r="C13" i="8"/>
  <c r="B15" i="11" s="1"/>
  <c r="M13" i="8"/>
  <c r="I15" i="11" s="1"/>
  <c r="O13" i="8"/>
  <c r="J15" i="11" s="1"/>
  <c r="Q13" i="8"/>
  <c r="K15" i="11" s="1"/>
  <c r="U13" i="8"/>
  <c r="M15" i="11" s="1"/>
  <c r="W13" i="8"/>
  <c r="N15" i="11" s="1"/>
  <c r="AA13" i="8"/>
  <c r="P15" i="11" s="1"/>
  <c r="AC13" i="8"/>
  <c r="Q15" i="11" s="1"/>
  <c r="AE13" i="8"/>
  <c r="R15" i="11" s="1"/>
  <c r="S14" i="8"/>
  <c r="L13" i="11" s="1"/>
  <c r="U14" i="8"/>
  <c r="M13" i="11" s="1"/>
  <c r="W14" i="8"/>
  <c r="N13" i="11" s="1"/>
  <c r="Y14" i="8"/>
  <c r="O13" i="11" s="1"/>
  <c r="AC14" i="8"/>
  <c r="Q13" i="11" s="1"/>
  <c r="C15" i="8"/>
  <c r="B18" i="11" s="1"/>
  <c r="I15" i="8"/>
  <c r="G18" i="11" s="1"/>
  <c r="K15" i="8"/>
  <c r="H18" i="11" s="1"/>
  <c r="M15" i="8"/>
  <c r="I18" i="11" s="1"/>
  <c r="O15" i="8"/>
  <c r="J18" i="11" s="1"/>
  <c r="Q15" i="8"/>
  <c r="K18" i="11" s="1"/>
  <c r="S15" i="8"/>
  <c r="L18" i="11" s="1"/>
  <c r="U15" i="8"/>
  <c r="M18" i="11" s="1"/>
  <c r="W15" i="8"/>
  <c r="N18" i="11" s="1"/>
  <c r="Y15" i="8"/>
  <c r="O18" i="11" s="1"/>
  <c r="AA15" i="8"/>
  <c r="P18" i="11" s="1"/>
  <c r="AC15" i="8"/>
  <c r="Q18" i="11" s="1"/>
  <c r="AE15" i="8"/>
  <c r="R18" i="11" s="1"/>
  <c r="C16" i="8"/>
  <c r="B20" i="11" s="1"/>
  <c r="I16" i="8"/>
  <c r="G20" i="11" s="1"/>
  <c r="K16" i="8"/>
  <c r="H20" i="11" s="1"/>
  <c r="M16" i="8"/>
  <c r="I20" i="11" s="1"/>
  <c r="O16" i="8"/>
  <c r="J20" i="11" s="1"/>
  <c r="Q16" i="8"/>
  <c r="K20" i="11" s="1"/>
  <c r="W16" i="8"/>
  <c r="N20" i="11" s="1"/>
  <c r="Y16" i="8"/>
  <c r="O20" i="11" s="1"/>
  <c r="AA16" i="8"/>
  <c r="P20" i="11" s="1"/>
  <c r="AC16" i="8"/>
  <c r="Q20" i="11" s="1"/>
  <c r="AE16" i="8"/>
  <c r="R20" i="11" s="1"/>
  <c r="C17" i="8"/>
  <c r="B21" i="11" s="1"/>
  <c r="I17" i="8"/>
  <c r="G21" i="11" s="1"/>
  <c r="K17" i="8"/>
  <c r="H21" i="11" s="1"/>
  <c r="M17" i="8"/>
  <c r="I21" i="11" s="1"/>
  <c r="O17" i="8"/>
  <c r="J21" i="11" s="1"/>
  <c r="Q17" i="8"/>
  <c r="K21" i="11" s="1"/>
  <c r="S17" i="8"/>
  <c r="L21" i="11" s="1"/>
  <c r="U17" i="8"/>
  <c r="M21" i="11" s="1"/>
  <c r="W17" i="8"/>
  <c r="N21" i="11" s="1"/>
  <c r="Y17" i="8"/>
  <c r="O21" i="11" s="1"/>
  <c r="AA17" i="8"/>
  <c r="P21" i="11" s="1"/>
  <c r="AC17" i="8"/>
  <c r="Q21" i="11" s="1"/>
  <c r="AE17" i="8"/>
  <c r="R21" i="11" s="1"/>
  <c r="I18" i="8"/>
  <c r="G23" i="11" s="1"/>
  <c r="M18" i="8"/>
  <c r="I23" i="11" s="1"/>
  <c r="S18" i="8"/>
  <c r="L23" i="11" s="1"/>
  <c r="W18" i="8"/>
  <c r="N23" i="11" s="1"/>
  <c r="Y18" i="8"/>
  <c r="O23" i="11" s="1"/>
  <c r="AA18" i="8"/>
  <c r="P23" i="11" s="1"/>
  <c r="AC18" i="8"/>
  <c r="Q23" i="11" s="1"/>
  <c r="AE18" i="8"/>
  <c r="R23" i="11" s="1"/>
  <c r="C19" i="8"/>
  <c r="B24" i="11" s="1"/>
  <c r="I19" i="8"/>
  <c r="G24" i="11" s="1"/>
  <c r="K19" i="8"/>
  <c r="H24" i="11" s="1"/>
  <c r="M19" i="8"/>
  <c r="I24" i="11" s="1"/>
  <c r="O19" i="8"/>
  <c r="J24" i="11" s="1"/>
  <c r="Q19" i="8"/>
  <c r="K24" i="11" s="1"/>
  <c r="S19" i="8"/>
  <c r="L24" i="11" s="1"/>
  <c r="U19" i="8"/>
  <c r="M24" i="11" s="1"/>
  <c r="W19" i="8"/>
  <c r="N24" i="11" s="1"/>
  <c r="Y19" i="8"/>
  <c r="O24" i="11" s="1"/>
  <c r="AA19" i="8"/>
  <c r="P24" i="11" s="1"/>
  <c r="AC19" i="8"/>
  <c r="Q24" i="11" s="1"/>
  <c r="AE19" i="8"/>
  <c r="R24" i="11" s="1"/>
  <c r="C20" i="8"/>
  <c r="B14" i="11" s="1"/>
  <c r="I20" i="8"/>
  <c r="G14" i="11" s="1"/>
  <c r="K20" i="8"/>
  <c r="H14" i="11" s="1"/>
  <c r="M20" i="8"/>
  <c r="I14" i="11" s="1"/>
  <c r="O20" i="8"/>
  <c r="J14" i="11" s="1"/>
  <c r="Q20" i="8"/>
  <c r="K14" i="11" s="1"/>
  <c r="S20" i="8"/>
  <c r="L14" i="11" s="1"/>
  <c r="U20" i="8"/>
  <c r="M14" i="11" s="1"/>
  <c r="W20" i="8"/>
  <c r="N14" i="11" s="1"/>
  <c r="Y20" i="8"/>
  <c r="O14" i="11" s="1"/>
  <c r="AA20" i="8"/>
  <c r="P14" i="11" s="1"/>
  <c r="AC20" i="8"/>
  <c r="Q14" i="11" s="1"/>
  <c r="AE20" i="8"/>
  <c r="R14" i="11" s="1"/>
  <c r="C21" i="8"/>
  <c r="B25" i="11" s="1"/>
  <c r="K21" i="8"/>
  <c r="H25" i="11" s="1"/>
  <c r="M21" i="8"/>
  <c r="I25" i="11" s="1"/>
  <c r="O21" i="8"/>
  <c r="J25" i="11" s="1"/>
  <c r="Q21" i="8"/>
  <c r="K25" i="11" s="1"/>
  <c r="S21" i="8"/>
  <c r="L25" i="11" s="1"/>
  <c r="W21" i="8"/>
  <c r="N25" i="11" s="1"/>
  <c r="Y21" i="8"/>
  <c r="O25" i="11" s="1"/>
  <c r="AA21" i="8"/>
  <c r="P25" i="11" s="1"/>
  <c r="AC21" i="8"/>
  <c r="Q25" i="11" s="1"/>
  <c r="AE21" i="8"/>
  <c r="R25" i="11" s="1"/>
  <c r="C22" i="8"/>
  <c r="B26" i="11" s="1"/>
  <c r="I22" i="8"/>
  <c r="G26" i="11" s="1"/>
  <c r="K22" i="8"/>
  <c r="H26" i="11" s="1"/>
  <c r="M22" i="8"/>
  <c r="I26" i="11" s="1"/>
  <c r="O22" i="8"/>
  <c r="J26" i="11" s="1"/>
  <c r="W22" i="8"/>
  <c r="N26" i="11" s="1"/>
  <c r="Y22" i="8"/>
  <c r="O26" i="11" s="1"/>
  <c r="AA22" i="8"/>
  <c r="P26" i="11" s="1"/>
  <c r="AC22" i="8"/>
  <c r="Q26" i="11" s="1"/>
  <c r="AE22" i="8"/>
  <c r="R26" i="11" s="1"/>
  <c r="C23" i="8"/>
  <c r="B27" i="11" s="1"/>
  <c r="I23" i="8"/>
  <c r="G27" i="11" s="1"/>
  <c r="K23" i="8"/>
  <c r="H27" i="11" s="1"/>
  <c r="M23" i="8"/>
  <c r="I27" i="11" s="1"/>
  <c r="O23" i="8"/>
  <c r="J27" i="11" s="1"/>
  <c r="Q23" i="8"/>
  <c r="K27" i="11" s="1"/>
  <c r="S23" i="8"/>
  <c r="L27" i="11" s="1"/>
  <c r="U23" i="8"/>
  <c r="M27" i="11" s="1"/>
  <c r="W23" i="8"/>
  <c r="N27" i="11" s="1"/>
  <c r="Y23" i="8"/>
  <c r="O27" i="11" s="1"/>
  <c r="AA23" i="8"/>
  <c r="P27" i="11" s="1"/>
  <c r="AC23" i="8"/>
  <c r="Q27" i="11" s="1"/>
  <c r="AE23" i="8"/>
  <c r="R27" i="11" s="1"/>
  <c r="C24" i="8"/>
  <c r="B16" i="11" s="1"/>
  <c r="I24" i="8"/>
  <c r="G16" i="11" s="1"/>
  <c r="K24" i="8"/>
  <c r="H16" i="11" s="1"/>
  <c r="M24" i="8"/>
  <c r="I16" i="11" s="1"/>
  <c r="O24" i="8"/>
  <c r="J16" i="11" s="1"/>
  <c r="Q24" i="8"/>
  <c r="K16" i="11" s="1"/>
  <c r="S24" i="8"/>
  <c r="L16" i="11" s="1"/>
  <c r="U24" i="8"/>
  <c r="M16" i="11" s="1"/>
  <c r="W24" i="8"/>
  <c r="N16" i="11" s="1"/>
  <c r="Y24" i="8"/>
  <c r="O16" i="11" s="1"/>
  <c r="AA24" i="8"/>
  <c r="P16" i="11" s="1"/>
  <c r="AC24" i="8"/>
  <c r="Q16" i="11" s="1"/>
  <c r="AE24" i="8"/>
  <c r="R16" i="11" s="1"/>
  <c r="C25" i="8"/>
  <c r="B19" i="11" s="1"/>
  <c r="I25" i="8"/>
  <c r="G19" i="11" s="1"/>
  <c r="K25" i="8"/>
  <c r="H19" i="11" s="1"/>
  <c r="M25" i="8"/>
  <c r="I19" i="11" s="1"/>
  <c r="O25" i="8"/>
  <c r="J19" i="11" s="1"/>
  <c r="Q25" i="8"/>
  <c r="K19" i="11" s="1"/>
  <c r="S25" i="8"/>
  <c r="L19" i="11" s="1"/>
  <c r="W25" i="8"/>
  <c r="N19" i="11" s="1"/>
  <c r="Y25" i="8"/>
  <c r="O19" i="11" s="1"/>
  <c r="AC25" i="8"/>
  <c r="Q19" i="11" s="1"/>
  <c r="AE25" i="8"/>
  <c r="R19" i="11" s="1"/>
  <c r="C26" i="8"/>
  <c r="B28" i="11" s="1"/>
  <c r="M26" i="8"/>
  <c r="I28" i="11" s="1"/>
  <c r="O26" i="8"/>
  <c r="J28" i="11" s="1"/>
  <c r="Q26" i="8"/>
  <c r="K28" i="11" s="1"/>
  <c r="S26" i="8"/>
  <c r="L28" i="11" s="1"/>
  <c r="U26" i="8"/>
  <c r="M28" i="11" s="1"/>
  <c r="W26" i="8"/>
  <c r="N28" i="11" s="1"/>
  <c r="Y26" i="8"/>
  <c r="O28" i="11" s="1"/>
  <c r="AA26" i="8"/>
  <c r="P28" i="11" s="1"/>
  <c r="AC26" i="8"/>
  <c r="Q28" i="11" s="1"/>
  <c r="AE26" i="8"/>
  <c r="R28" i="11" s="1"/>
  <c r="C27" i="8"/>
  <c r="B30" i="11" s="1"/>
  <c r="I27" i="8"/>
  <c r="G30" i="11" s="1"/>
  <c r="K27" i="8"/>
  <c r="H30" i="11" s="1"/>
  <c r="M27" i="8"/>
  <c r="I30" i="11" s="1"/>
  <c r="O27" i="8"/>
  <c r="J30" i="11" s="1"/>
  <c r="Q27" i="8"/>
  <c r="K30" i="11" s="1"/>
  <c r="S27" i="8"/>
  <c r="L30" i="11" s="1"/>
  <c r="U27" i="8"/>
  <c r="M30" i="11" s="1"/>
  <c r="W27" i="8"/>
  <c r="N30" i="11" s="1"/>
  <c r="Y27" i="8"/>
  <c r="O30" i="11" s="1"/>
  <c r="AA27" i="8"/>
  <c r="P30" i="11" s="1"/>
  <c r="AC27" i="8"/>
  <c r="Q30" i="11" s="1"/>
  <c r="AE27" i="8"/>
  <c r="R30" i="11" s="1"/>
  <c r="C28" i="8"/>
  <c r="B31" i="11" s="1"/>
  <c r="I28" i="8"/>
  <c r="G31" i="11" s="1"/>
  <c r="K28" i="8"/>
  <c r="H31" i="11" s="1"/>
  <c r="M28" i="8"/>
  <c r="I31" i="11" s="1"/>
  <c r="O28" i="8"/>
  <c r="J31" i="11" s="1"/>
  <c r="Q28" i="8"/>
  <c r="K31" i="11" s="1"/>
  <c r="S28" i="8"/>
  <c r="L31" i="11" s="1"/>
  <c r="U28" i="8"/>
  <c r="M31" i="11" s="1"/>
  <c r="W28" i="8"/>
  <c r="N31" i="11" s="1"/>
  <c r="Y28" i="8"/>
  <c r="O31" i="11" s="1"/>
  <c r="AA28" i="8"/>
  <c r="P31" i="11" s="1"/>
  <c r="AC28" i="8"/>
  <c r="Q31" i="11" s="1"/>
  <c r="AE28" i="8"/>
  <c r="R31" i="11" s="1"/>
  <c r="C29" i="8"/>
  <c r="B33" i="11" s="1"/>
  <c r="I29" i="8"/>
  <c r="G33" i="11" s="1"/>
  <c r="M29" i="8"/>
  <c r="I33" i="11" s="1"/>
  <c r="O29" i="8"/>
  <c r="J33" i="11" s="1"/>
  <c r="Q29" i="8"/>
  <c r="K33" i="11" s="1"/>
  <c r="S29" i="8"/>
  <c r="L33" i="11" s="1"/>
  <c r="U29" i="8"/>
  <c r="M33" i="11" s="1"/>
  <c r="W29" i="8"/>
  <c r="N33" i="11" s="1"/>
  <c r="Y29" i="8"/>
  <c r="O33" i="11" s="1"/>
  <c r="AA29" i="8"/>
  <c r="P33" i="11" s="1"/>
  <c r="AC29" i="8"/>
  <c r="Q33" i="11" s="1"/>
  <c r="AE29" i="8"/>
  <c r="R33" i="11" s="1"/>
  <c r="C30" i="8"/>
  <c r="B32" i="11" s="1"/>
  <c r="I30" i="8"/>
  <c r="G32" i="11" s="1"/>
  <c r="K30" i="8"/>
  <c r="H32" i="11" s="1"/>
  <c r="M30" i="8"/>
  <c r="I32" i="11" s="1"/>
  <c r="O30" i="8"/>
  <c r="J32" i="11" s="1"/>
  <c r="Q30" i="8"/>
  <c r="K32" i="11" s="1"/>
  <c r="S30" i="8"/>
  <c r="L32" i="11" s="1"/>
  <c r="W30" i="8"/>
  <c r="N32" i="11" s="1"/>
  <c r="Y30" i="8"/>
  <c r="O32" i="11" s="1"/>
  <c r="AA30" i="8"/>
  <c r="P32" i="11" s="1"/>
  <c r="AC30" i="8"/>
  <c r="Q32" i="11" s="1"/>
  <c r="AE30" i="8"/>
  <c r="R32" i="11" s="1"/>
  <c r="C31" i="8"/>
  <c r="B34" i="11" s="1"/>
  <c r="I31" i="8"/>
  <c r="G34" i="11" s="1"/>
  <c r="K31" i="8"/>
  <c r="H34" i="11" s="1"/>
  <c r="M31" i="8"/>
  <c r="I34" i="11" s="1"/>
  <c r="O31" i="8"/>
  <c r="J34" i="11" s="1"/>
  <c r="Q31" i="8"/>
  <c r="K34" i="11" s="1"/>
  <c r="S31" i="8"/>
  <c r="L34" i="11" s="1"/>
  <c r="U31" i="8"/>
  <c r="M34" i="11" s="1"/>
  <c r="W31" i="8"/>
  <c r="N34" i="11" s="1"/>
  <c r="Y31" i="8"/>
  <c r="O34" i="11" s="1"/>
  <c r="AA31" i="8"/>
  <c r="P34" i="11" s="1"/>
  <c r="AC31" i="8"/>
  <c r="Q34" i="11" s="1"/>
  <c r="AE31" i="8"/>
  <c r="R34" i="11" s="1"/>
  <c r="C32" i="8"/>
  <c r="B36" i="11" s="1"/>
  <c r="I32" i="8"/>
  <c r="G36" i="11" s="1"/>
  <c r="K32" i="8"/>
  <c r="H36" i="11" s="1"/>
  <c r="M32" i="8"/>
  <c r="I36" i="11" s="1"/>
  <c r="O32" i="8"/>
  <c r="J36" i="11" s="1"/>
  <c r="Q32" i="8"/>
  <c r="K36" i="11" s="1"/>
  <c r="S32" i="8"/>
  <c r="L36" i="11" s="1"/>
  <c r="W32" i="8"/>
  <c r="N36" i="11" s="1"/>
  <c r="Y32" i="8"/>
  <c r="O36" i="11" s="1"/>
  <c r="AA32" i="8"/>
  <c r="P36" i="11" s="1"/>
  <c r="AC32" i="8"/>
  <c r="Q36" i="11" s="1"/>
  <c r="AE32" i="8"/>
  <c r="R36" i="11" s="1"/>
  <c r="C33" i="8"/>
  <c r="B37" i="11" s="1"/>
  <c r="I33" i="8"/>
  <c r="G37" i="11" s="1"/>
  <c r="K33" i="8"/>
  <c r="H37" i="11" s="1"/>
  <c r="M33" i="8"/>
  <c r="I37" i="11" s="1"/>
  <c r="O33" i="8"/>
  <c r="J37" i="11" s="1"/>
  <c r="Q33" i="8"/>
  <c r="K37" i="11" s="1"/>
  <c r="U33" i="8"/>
  <c r="M37" i="11" s="1"/>
  <c r="W33" i="8"/>
  <c r="N37" i="11" s="1"/>
  <c r="Y33" i="8"/>
  <c r="O37" i="11" s="1"/>
  <c r="AA33" i="8"/>
  <c r="P37" i="11" s="1"/>
  <c r="AC33" i="8"/>
  <c r="Q37" i="11" s="1"/>
  <c r="AE33" i="8"/>
  <c r="R37" i="11" s="1"/>
  <c r="C34" i="8"/>
  <c r="B39" i="11" s="1"/>
  <c r="K34" i="8"/>
  <c r="H39" i="11" s="1"/>
  <c r="M34" i="8"/>
  <c r="I39" i="11" s="1"/>
  <c r="O34" i="8"/>
  <c r="J39" i="11" s="1"/>
  <c r="Q34" i="8"/>
  <c r="K39" i="11" s="1"/>
  <c r="S34" i="8"/>
  <c r="L39" i="11" s="1"/>
  <c r="U34" i="8"/>
  <c r="M39" i="11" s="1"/>
  <c r="W34" i="8"/>
  <c r="N39" i="11" s="1"/>
  <c r="Y34" i="8"/>
  <c r="O39" i="11" s="1"/>
  <c r="AA34" i="8"/>
  <c r="P39" i="11" s="1"/>
  <c r="AC34" i="8"/>
  <c r="Q39" i="11" s="1"/>
  <c r="AE34" i="8"/>
  <c r="R39" i="11" s="1"/>
  <c r="C35" i="8"/>
  <c r="B17" i="11" s="1"/>
  <c r="I35" i="8"/>
  <c r="G17" i="11" s="1"/>
  <c r="K35" i="8"/>
  <c r="H17" i="11" s="1"/>
  <c r="M35" i="8"/>
  <c r="I17" i="11" s="1"/>
  <c r="O35" i="8"/>
  <c r="J17" i="11" s="1"/>
  <c r="Q35" i="8"/>
  <c r="K17" i="11" s="1"/>
  <c r="S35" i="8"/>
  <c r="L17" i="11" s="1"/>
  <c r="U35" i="8"/>
  <c r="M17" i="11" s="1"/>
  <c r="W35" i="8"/>
  <c r="N17" i="11" s="1"/>
  <c r="Y35" i="8"/>
  <c r="O17" i="11" s="1"/>
  <c r="AA35" i="8"/>
  <c r="P17" i="11" s="1"/>
  <c r="AC35" i="8"/>
  <c r="Q17" i="11" s="1"/>
  <c r="AE35" i="8"/>
  <c r="R17" i="11" s="1"/>
  <c r="C36" i="8"/>
  <c r="B29" i="11" s="1"/>
  <c r="I36" i="8"/>
  <c r="G29" i="11" s="1"/>
  <c r="K36" i="8"/>
  <c r="H29" i="11" s="1"/>
  <c r="M36" i="8"/>
  <c r="I29" i="11" s="1"/>
  <c r="O36" i="8"/>
  <c r="J29" i="11" s="1"/>
  <c r="Q36" i="8"/>
  <c r="K29" i="11" s="1"/>
  <c r="S36" i="8"/>
  <c r="L29" i="11" s="1"/>
  <c r="U36" i="8"/>
  <c r="M29" i="11" s="1"/>
  <c r="W36" i="8"/>
  <c r="N29" i="11" s="1"/>
  <c r="Y36" i="8"/>
  <c r="O29" i="11" s="1"/>
  <c r="AA36" i="8"/>
  <c r="P29" i="11" s="1"/>
  <c r="AC36" i="8"/>
  <c r="Q29" i="11" s="1"/>
  <c r="AE36" i="8"/>
  <c r="R29" i="11" s="1"/>
  <c r="C37" i="8"/>
  <c r="B42" i="11" s="1"/>
  <c r="I37" i="8"/>
  <c r="G42" i="11" s="1"/>
  <c r="K37" i="8"/>
  <c r="H42" i="11" s="1"/>
  <c r="M37" i="8"/>
  <c r="I42" i="11" s="1"/>
  <c r="O37" i="8"/>
  <c r="J42" i="11" s="1"/>
  <c r="Q37" i="8"/>
  <c r="K42" i="11" s="1"/>
  <c r="S37" i="8"/>
  <c r="L42" i="11" s="1"/>
  <c r="U37" i="8"/>
  <c r="M42" i="11" s="1"/>
  <c r="W37" i="8"/>
  <c r="N42" i="11" s="1"/>
  <c r="Y37" i="8"/>
  <c r="O42" i="11" s="1"/>
  <c r="AA37" i="8"/>
  <c r="P42" i="11" s="1"/>
  <c r="AC37" i="8"/>
  <c r="Q42" i="11" s="1"/>
  <c r="AE37" i="8"/>
  <c r="R42" i="11" s="1"/>
  <c r="C38" i="8"/>
  <c r="B44" i="11" s="1"/>
  <c r="I38" i="8"/>
  <c r="G44" i="11" s="1"/>
  <c r="K38" i="8"/>
  <c r="H44" i="11" s="1"/>
  <c r="M38" i="8"/>
  <c r="I44" i="11" s="1"/>
  <c r="O38" i="8"/>
  <c r="J44" i="11" s="1"/>
  <c r="S38" i="8"/>
  <c r="L44" i="11" s="1"/>
  <c r="U38" i="8"/>
  <c r="M44" i="11" s="1"/>
  <c r="W38" i="8"/>
  <c r="N44" i="11" s="1"/>
  <c r="Y38" i="8"/>
  <c r="O44" i="11" s="1"/>
  <c r="AA38" i="8"/>
  <c r="P44" i="11" s="1"/>
  <c r="AC38" i="8"/>
  <c r="Q44" i="11" s="1"/>
  <c r="AE38" i="8"/>
  <c r="R44" i="11" s="1"/>
  <c r="C39" i="8"/>
  <c r="B45" i="11" s="1"/>
  <c r="I39" i="8"/>
  <c r="G45" i="11" s="1"/>
  <c r="K39" i="8"/>
  <c r="H45" i="11" s="1"/>
  <c r="M39" i="8"/>
  <c r="I45" i="11" s="1"/>
  <c r="O39" i="8"/>
  <c r="J45" i="11" s="1"/>
  <c r="Q39" i="8"/>
  <c r="K45" i="11" s="1"/>
  <c r="S39" i="8"/>
  <c r="L45" i="11" s="1"/>
  <c r="U39" i="8"/>
  <c r="M45" i="11" s="1"/>
  <c r="W39" i="8"/>
  <c r="N45" i="11" s="1"/>
  <c r="Y39" i="8"/>
  <c r="O45" i="11" s="1"/>
  <c r="AA39" i="8"/>
  <c r="P45" i="11" s="1"/>
  <c r="AC39" i="8"/>
  <c r="Q45" i="11" s="1"/>
  <c r="AE39" i="8"/>
  <c r="R45" i="11" s="1"/>
  <c r="C40" i="8"/>
  <c r="B46" i="11" s="1"/>
  <c r="I40" i="8"/>
  <c r="G46" i="11" s="1"/>
  <c r="K40" i="8"/>
  <c r="H46" i="11" s="1"/>
  <c r="M40" i="8"/>
  <c r="I46" i="11" s="1"/>
  <c r="O40" i="8"/>
  <c r="J46" i="11" s="1"/>
  <c r="Q40" i="8"/>
  <c r="K46" i="11" s="1"/>
  <c r="S40" i="8"/>
  <c r="L46" i="11" s="1"/>
  <c r="W40" i="8"/>
  <c r="N46" i="11" s="1"/>
  <c r="Y40" i="8"/>
  <c r="O46" i="11" s="1"/>
  <c r="AA40" i="8"/>
  <c r="P46" i="11" s="1"/>
  <c r="AC40" i="8"/>
  <c r="Q46" i="11" s="1"/>
  <c r="AE40" i="8"/>
  <c r="R46" i="11" s="1"/>
  <c r="C41" i="8"/>
  <c r="B47" i="11" s="1"/>
  <c r="I41" i="8"/>
  <c r="G47" i="11" s="1"/>
  <c r="K41" i="8"/>
  <c r="H47" i="11" s="1"/>
  <c r="M41" i="8"/>
  <c r="I47" i="11" s="1"/>
  <c r="O41" i="8"/>
  <c r="J47" i="11" s="1"/>
  <c r="Q41" i="8"/>
  <c r="K47" i="11" s="1"/>
  <c r="S41" i="8"/>
  <c r="L47" i="11" s="1"/>
  <c r="U41" i="8"/>
  <c r="M47" i="11" s="1"/>
  <c r="W41" i="8"/>
  <c r="N47" i="11" s="1"/>
  <c r="Y41" i="8"/>
  <c r="O47" i="11" s="1"/>
  <c r="AA41" i="8"/>
  <c r="P47" i="11" s="1"/>
  <c r="AC41" i="8"/>
  <c r="Q47" i="11" s="1"/>
  <c r="AE41" i="8"/>
  <c r="R47" i="11" s="1"/>
  <c r="C42" i="8"/>
  <c r="B48" i="11" s="1"/>
  <c r="K42" i="8"/>
  <c r="H48" i="11" s="1"/>
  <c r="M42" i="8"/>
  <c r="I48" i="11" s="1"/>
  <c r="O42" i="8"/>
  <c r="J48" i="11" s="1"/>
  <c r="Q42" i="8"/>
  <c r="K48" i="11" s="1"/>
  <c r="S42" i="8"/>
  <c r="L48" i="11" s="1"/>
  <c r="U42" i="8"/>
  <c r="M48" i="11" s="1"/>
  <c r="W42" i="8"/>
  <c r="N48" i="11" s="1"/>
  <c r="Y42" i="8"/>
  <c r="O48" i="11" s="1"/>
  <c r="AA42" i="8"/>
  <c r="P48" i="11" s="1"/>
  <c r="AC42" i="8"/>
  <c r="Q48" i="11" s="1"/>
  <c r="AE42" i="8"/>
  <c r="R48" i="11" s="1"/>
  <c r="C43" i="8"/>
  <c r="B49" i="11" s="1"/>
  <c r="I43" i="8"/>
  <c r="G49" i="11" s="1"/>
  <c r="K43" i="8"/>
  <c r="H49" i="11" s="1"/>
  <c r="M43" i="8"/>
  <c r="I49" i="11" s="1"/>
  <c r="O43" i="8"/>
  <c r="J49" i="11" s="1"/>
  <c r="Q43" i="8"/>
  <c r="K49" i="11" s="1"/>
  <c r="S43" i="8"/>
  <c r="L49" i="11" s="1"/>
  <c r="U43" i="8"/>
  <c r="M49" i="11" s="1"/>
  <c r="W43" i="8"/>
  <c r="N49" i="11" s="1"/>
  <c r="Y43" i="8"/>
  <c r="O49" i="11" s="1"/>
  <c r="AA43" i="8"/>
  <c r="P49" i="11" s="1"/>
  <c r="AC43" i="8"/>
  <c r="Q49" i="11" s="1"/>
  <c r="AE43" i="8"/>
  <c r="R49" i="11" s="1"/>
  <c r="C44" i="8"/>
  <c r="B50" i="11" s="1"/>
  <c r="I44" i="8"/>
  <c r="G50" i="11" s="1"/>
  <c r="K44" i="8"/>
  <c r="H50" i="11" s="1"/>
  <c r="M44" i="8"/>
  <c r="I50" i="11" s="1"/>
  <c r="O44" i="8"/>
  <c r="J50" i="11" s="1"/>
  <c r="Q44" i="8"/>
  <c r="K50" i="11" s="1"/>
  <c r="S44" i="8"/>
  <c r="L50" i="11" s="1"/>
  <c r="W44" i="8"/>
  <c r="N50" i="11" s="1"/>
  <c r="Y44" i="8"/>
  <c r="O50" i="11" s="1"/>
  <c r="AA44" i="8"/>
  <c r="P50" i="11" s="1"/>
  <c r="AC44" i="8"/>
  <c r="Q50" i="11" s="1"/>
  <c r="AE44" i="8"/>
  <c r="R50" i="11" s="1"/>
  <c r="C45" i="8"/>
  <c r="B35" i="11" s="1"/>
  <c r="I45" i="8"/>
  <c r="G35" i="11" s="1"/>
  <c r="K45" i="8"/>
  <c r="H35" i="11" s="1"/>
  <c r="M45" i="8"/>
  <c r="I35" i="11" s="1"/>
  <c r="O45" i="8"/>
  <c r="J35" i="11" s="1"/>
  <c r="Q45" i="8"/>
  <c r="K35" i="11" s="1"/>
  <c r="S45" i="8"/>
  <c r="L35" i="11" s="1"/>
  <c r="W45" i="8"/>
  <c r="N35" i="11" s="1"/>
  <c r="Y45" i="8"/>
  <c r="O35" i="11" s="1"/>
  <c r="AA45" i="8"/>
  <c r="P35" i="11" s="1"/>
  <c r="AE45" i="8"/>
  <c r="R35" i="11" s="1"/>
  <c r="C46" i="8"/>
  <c r="B51" i="11" s="1"/>
  <c r="K46" i="8"/>
  <c r="H51" i="11" s="1"/>
  <c r="M46" i="8"/>
  <c r="I51" i="11" s="1"/>
  <c r="O46" i="8"/>
  <c r="J51" i="11" s="1"/>
  <c r="Q46" i="8"/>
  <c r="K51" i="11" s="1"/>
  <c r="S46" i="8"/>
  <c r="L51" i="11" s="1"/>
  <c r="U46" i="8"/>
  <c r="M51" i="11" s="1"/>
  <c r="W46" i="8"/>
  <c r="N51" i="11" s="1"/>
  <c r="Y46" i="8"/>
  <c r="O51" i="11" s="1"/>
  <c r="AA46" i="8"/>
  <c r="P51" i="11" s="1"/>
  <c r="AC46" i="8"/>
  <c r="Q51" i="11" s="1"/>
  <c r="AE46" i="8"/>
  <c r="R51" i="11" s="1"/>
  <c r="C47" i="8"/>
  <c r="B52" i="11" s="1"/>
  <c r="I47" i="8"/>
  <c r="G52" i="11" s="1"/>
  <c r="K47" i="8"/>
  <c r="H52" i="11" s="1"/>
  <c r="M47" i="8"/>
  <c r="I52" i="11" s="1"/>
  <c r="O47" i="8"/>
  <c r="J52" i="11" s="1"/>
  <c r="Q47" i="8"/>
  <c r="K52" i="11" s="1"/>
  <c r="S47" i="8"/>
  <c r="L52" i="11" s="1"/>
  <c r="U47" i="8"/>
  <c r="M52" i="11" s="1"/>
  <c r="W47" i="8"/>
  <c r="N52" i="11" s="1"/>
  <c r="Y47" i="8"/>
  <c r="O52" i="11" s="1"/>
  <c r="AA47" i="8"/>
  <c r="P52" i="11" s="1"/>
  <c r="AC47" i="8"/>
  <c r="Q52" i="11" s="1"/>
  <c r="AE47" i="8"/>
  <c r="R52" i="11" s="1"/>
  <c r="C48" i="8"/>
  <c r="B38" i="11" s="1"/>
  <c r="I48" i="8"/>
  <c r="G38" i="11" s="1"/>
  <c r="K48" i="8"/>
  <c r="H38" i="11" s="1"/>
  <c r="M48" i="8"/>
  <c r="I38" i="11" s="1"/>
  <c r="O48" i="8"/>
  <c r="J38" i="11" s="1"/>
  <c r="Q48" i="8"/>
  <c r="K38" i="11" s="1"/>
  <c r="S48" i="8"/>
  <c r="L38" i="11" s="1"/>
  <c r="W48" i="8"/>
  <c r="N38" i="11" s="1"/>
  <c r="Y48" i="8"/>
  <c r="O38" i="11" s="1"/>
  <c r="AA48" i="8"/>
  <c r="P38" i="11" s="1"/>
  <c r="AC48" i="8"/>
  <c r="Q38" i="11" s="1"/>
  <c r="AE48" i="8"/>
  <c r="R38" i="11" s="1"/>
  <c r="C49" i="8"/>
  <c r="B53" i="11" s="1"/>
  <c r="I49" i="8"/>
  <c r="G53" i="11" s="1"/>
  <c r="K49" i="8"/>
  <c r="H53" i="11" s="1"/>
  <c r="M49" i="8"/>
  <c r="I53" i="11" s="1"/>
  <c r="O49" i="8"/>
  <c r="J53" i="11" s="1"/>
  <c r="Q49" i="8"/>
  <c r="K53" i="11" s="1"/>
  <c r="S49" i="8"/>
  <c r="L53" i="11" s="1"/>
  <c r="U49" i="8"/>
  <c r="M53" i="11" s="1"/>
  <c r="W49" i="8"/>
  <c r="N53" i="11" s="1"/>
  <c r="Y49" i="8"/>
  <c r="O53" i="11" s="1"/>
  <c r="AA49" i="8"/>
  <c r="P53" i="11" s="1"/>
  <c r="AC49" i="8"/>
  <c r="Q53" i="11" s="1"/>
  <c r="AE49" i="8"/>
  <c r="R53" i="11" s="1"/>
  <c r="C54" i="8"/>
  <c r="B54" i="11" s="1"/>
  <c r="I54" i="8"/>
  <c r="G54" i="11" s="1"/>
  <c r="K54" i="8"/>
  <c r="H54" i="11" s="1"/>
  <c r="M54" i="8"/>
  <c r="I54" i="11" s="1"/>
  <c r="O54" i="8"/>
  <c r="J54" i="11" s="1"/>
  <c r="Q54" i="8"/>
  <c r="K54" i="11" s="1"/>
  <c r="S54" i="8"/>
  <c r="L54" i="11" s="1"/>
  <c r="W54" i="8"/>
  <c r="N54" i="11" s="1"/>
  <c r="Y54" i="8"/>
  <c r="O54" i="11" s="1"/>
  <c r="AA54" i="8"/>
  <c r="P54" i="11" s="1"/>
  <c r="AC54" i="8"/>
  <c r="Q54" i="11" s="1"/>
  <c r="AE54" i="8"/>
  <c r="R54" i="11" s="1"/>
  <c r="C56" i="8"/>
  <c r="B57" i="11" s="1"/>
  <c r="I56" i="8"/>
  <c r="G57" i="11" s="1"/>
  <c r="K56" i="8"/>
  <c r="H57" i="11" s="1"/>
  <c r="M56" i="8"/>
  <c r="I57" i="11" s="1"/>
  <c r="O56" i="8"/>
  <c r="J57" i="11" s="1"/>
  <c r="Q56" i="8"/>
  <c r="K57" i="11" s="1"/>
  <c r="S56" i="8"/>
  <c r="L57" i="11" s="1"/>
  <c r="U56" i="8"/>
  <c r="M57" i="11" s="1"/>
  <c r="W56" i="8"/>
  <c r="N57" i="11" s="1"/>
  <c r="Y56" i="8"/>
  <c r="O57" i="11" s="1"/>
  <c r="AA56" i="8"/>
  <c r="P57" i="11" s="1"/>
  <c r="AC56" i="8"/>
  <c r="Q57" i="11" s="1"/>
  <c r="AE56" i="8"/>
  <c r="R57" i="11" s="1"/>
  <c r="I57" i="8"/>
  <c r="G58" i="11" s="1"/>
  <c r="K57" i="8"/>
  <c r="H58" i="11" s="1"/>
  <c r="M57" i="8"/>
  <c r="I58" i="11" s="1"/>
  <c r="O57" i="8"/>
  <c r="J58" i="11" s="1"/>
  <c r="AA57" i="8"/>
  <c r="P58" i="11" s="1"/>
  <c r="AC57" i="8"/>
  <c r="Q58" i="11" s="1"/>
  <c r="AE57" i="8"/>
  <c r="R58" i="11" s="1"/>
  <c r="M58" i="8"/>
  <c r="I55" i="11" s="1"/>
  <c r="O58" i="8"/>
  <c r="J55" i="11" s="1"/>
  <c r="U58" i="8"/>
  <c r="M55" i="11" s="1"/>
  <c r="W58" i="8"/>
  <c r="N55" i="11" s="1"/>
  <c r="Y58" i="8"/>
  <c r="O55" i="11" s="1"/>
  <c r="AE58" i="8"/>
  <c r="R55" i="11" s="1"/>
  <c r="C59" i="8"/>
  <c r="B59" i="11" s="1"/>
  <c r="M59" i="8"/>
  <c r="I59" i="11" s="1"/>
  <c r="O59" i="8"/>
  <c r="J59" i="11" s="1"/>
  <c r="W59" i="8"/>
  <c r="N59" i="11" s="1"/>
  <c r="Y59" i="8"/>
  <c r="O59" i="11" s="1"/>
  <c r="AA59" i="8"/>
  <c r="P59" i="11" s="1"/>
  <c r="AC59" i="8"/>
  <c r="Q59" i="11" s="1"/>
  <c r="AE59" i="8"/>
  <c r="R59" i="11" s="1"/>
  <c r="C60" i="8"/>
  <c r="B60" i="11" s="1"/>
  <c r="I60" i="8"/>
  <c r="G60" i="11" s="1"/>
  <c r="K60" i="8"/>
  <c r="H60" i="11" s="1"/>
  <c r="M60" i="8"/>
  <c r="I60" i="11" s="1"/>
  <c r="O60" i="8"/>
  <c r="J60" i="11" s="1"/>
  <c r="Q60" i="8"/>
  <c r="K60" i="11" s="1"/>
  <c r="S60" i="8"/>
  <c r="L60" i="11" s="1"/>
  <c r="U60" i="8"/>
  <c r="M60" i="11" s="1"/>
  <c r="W60" i="8"/>
  <c r="N60" i="11" s="1"/>
  <c r="Y60" i="8"/>
  <c r="O60" i="11" s="1"/>
  <c r="AA60" i="8"/>
  <c r="P60" i="11" s="1"/>
  <c r="AC60" i="8"/>
  <c r="Q60" i="11" s="1"/>
  <c r="AE60" i="8"/>
  <c r="R60" i="11" s="1"/>
  <c r="M61" i="8"/>
  <c r="I61" i="11" s="1"/>
  <c r="O61" i="8"/>
  <c r="J61" i="11" s="1"/>
  <c r="Q61" i="8"/>
  <c r="K61" i="11" s="1"/>
  <c r="S61" i="8"/>
  <c r="L61" i="11" s="1"/>
  <c r="U61" i="8"/>
  <c r="M61" i="11" s="1"/>
  <c r="AC61" i="8"/>
  <c r="Q61" i="11" s="1"/>
  <c r="AE61" i="8"/>
  <c r="R61" i="11" s="1"/>
  <c r="K62" i="8"/>
  <c r="H65" i="11" s="1"/>
  <c r="M62" i="8"/>
  <c r="I65" i="11" s="1"/>
  <c r="O62" i="8"/>
  <c r="J65" i="11" s="1"/>
  <c r="Q62" i="8"/>
  <c r="K65" i="11" s="1"/>
  <c r="Y62" i="8"/>
  <c r="O65" i="11" s="1"/>
  <c r="AA62" i="8"/>
  <c r="P65" i="11" s="1"/>
  <c r="AC62" i="8"/>
  <c r="Q65" i="11" s="1"/>
  <c r="AE62" i="8"/>
  <c r="R65" i="11" s="1"/>
  <c r="C63" i="8"/>
  <c r="B64" i="11" s="1"/>
  <c r="I63" i="8"/>
  <c r="G64" i="11" s="1"/>
  <c r="K63" i="8"/>
  <c r="H64" i="11" s="1"/>
  <c r="M63" i="8"/>
  <c r="I64" i="11" s="1"/>
  <c r="O63" i="8"/>
  <c r="J64" i="11" s="1"/>
  <c r="S63" i="8"/>
  <c r="L64" i="11" s="1"/>
  <c r="U63" i="8"/>
  <c r="M64" i="11" s="1"/>
  <c r="W63" i="8"/>
  <c r="N64" i="11" s="1"/>
  <c r="Y63" i="8"/>
  <c r="O64" i="11" s="1"/>
  <c r="AA63" i="8"/>
  <c r="P64" i="11" s="1"/>
  <c r="AC63" i="8"/>
  <c r="Q64" i="11" s="1"/>
  <c r="AE63" i="8"/>
  <c r="R64" i="11" s="1"/>
  <c r="C64" i="8"/>
  <c r="B66" i="11" s="1"/>
  <c r="I64" i="8"/>
  <c r="G66" i="11" s="1"/>
  <c r="K64" i="8"/>
  <c r="H66" i="11" s="1"/>
  <c r="M64" i="8"/>
  <c r="I66" i="11" s="1"/>
  <c r="O64" i="8"/>
  <c r="J66" i="11" s="1"/>
  <c r="Q64" i="8"/>
  <c r="K66" i="11" s="1"/>
  <c r="S64" i="8"/>
  <c r="L66" i="11" s="1"/>
  <c r="U64" i="8"/>
  <c r="M66" i="11" s="1"/>
  <c r="W64" i="8"/>
  <c r="N66" i="11" s="1"/>
  <c r="Y64" i="8"/>
  <c r="O66" i="11" s="1"/>
  <c r="AA64" i="8"/>
  <c r="P66" i="11" s="1"/>
  <c r="AC64" i="8"/>
  <c r="Q66" i="11" s="1"/>
  <c r="AE64" i="8"/>
  <c r="R66" i="11" s="1"/>
  <c r="I65" i="8"/>
  <c r="G62" i="11" s="1"/>
  <c r="K65" i="8"/>
  <c r="H62" i="11" s="1"/>
  <c r="M65" i="8"/>
  <c r="I62" i="11" s="1"/>
  <c r="O65" i="8"/>
  <c r="J62" i="11" s="1"/>
  <c r="Q65" i="8"/>
  <c r="W65" i="8"/>
  <c r="N62" i="11" s="1"/>
  <c r="AC65" i="8"/>
  <c r="Q62" i="11" s="1"/>
  <c r="AE65" i="8"/>
  <c r="R62" i="11" s="1"/>
  <c r="I66" i="8"/>
  <c r="G67" i="11" s="1"/>
  <c r="M66" i="8"/>
  <c r="I67" i="11" s="1"/>
  <c r="O66" i="8"/>
  <c r="S66" i="8"/>
  <c r="L67" i="11" s="1"/>
  <c r="W66" i="8"/>
  <c r="N67" i="11" s="1"/>
  <c r="Y66" i="8"/>
  <c r="O67" i="11" s="1"/>
  <c r="AA66" i="8"/>
  <c r="P67" i="11" s="1"/>
  <c r="AC66" i="8"/>
  <c r="Q67" i="11" s="1"/>
  <c r="AE66" i="8"/>
  <c r="R67" i="11" s="1"/>
  <c r="C67" i="8"/>
  <c r="B68" i="11" s="1"/>
  <c r="M67" i="8"/>
  <c r="I68" i="11" s="1"/>
  <c r="O67" i="8"/>
  <c r="J68" i="11" s="1"/>
  <c r="Q67" i="8"/>
  <c r="K68" i="11" s="1"/>
  <c r="S67" i="8"/>
  <c r="L68" i="11" s="1"/>
  <c r="U67" i="8"/>
  <c r="M68" i="11" s="1"/>
  <c r="W67" i="8"/>
  <c r="N68" i="11" s="1"/>
  <c r="Y67" i="8"/>
  <c r="O68" i="11" s="1"/>
  <c r="AA67" i="8"/>
  <c r="P68" i="11" s="1"/>
  <c r="AC67" i="8"/>
  <c r="Q68" i="11" s="1"/>
  <c r="AE67" i="8"/>
  <c r="R68" i="11" s="1"/>
  <c r="C68" i="8"/>
  <c r="B69" i="11" s="1"/>
  <c r="I68" i="8"/>
  <c r="G69" i="11" s="1"/>
  <c r="K68" i="8"/>
  <c r="B68" i="8" s="1"/>
  <c r="M68" i="8"/>
  <c r="I69" i="11" s="1"/>
  <c r="O68" i="8"/>
  <c r="J69" i="11" s="1"/>
  <c r="Q68" i="8"/>
  <c r="K69" i="11" s="1"/>
  <c r="S68" i="8"/>
  <c r="U68" i="8"/>
  <c r="M69" i="11" s="1"/>
  <c r="W68" i="8"/>
  <c r="N69" i="11" s="1"/>
  <c r="Y68" i="8"/>
  <c r="O69" i="11" s="1"/>
  <c r="AA68" i="8"/>
  <c r="P69" i="11" s="1"/>
  <c r="AC68" i="8"/>
  <c r="Q69" i="11" s="1"/>
  <c r="AE68" i="8"/>
  <c r="R69" i="11" s="1"/>
  <c r="K70" i="8"/>
  <c r="H63" i="11" s="1"/>
  <c r="M70" i="8"/>
  <c r="I63" i="11" s="1"/>
  <c r="O70" i="8"/>
  <c r="J63" i="11" s="1"/>
  <c r="Q70" i="8"/>
  <c r="K63" i="11" s="1"/>
  <c r="S70" i="8"/>
  <c r="L63" i="11" s="1"/>
  <c r="U70" i="8"/>
  <c r="M63" i="11" s="1"/>
  <c r="W70" i="8"/>
  <c r="N63" i="11" s="1"/>
  <c r="Y70" i="8"/>
  <c r="O63" i="11" s="1"/>
  <c r="AC70" i="8"/>
  <c r="Q63" i="11" s="1"/>
  <c r="I71" i="8"/>
  <c r="G71" i="11" s="1"/>
  <c r="K71" i="8"/>
  <c r="H71" i="11" s="1"/>
  <c r="M71" i="8"/>
  <c r="I71" i="11" s="1"/>
  <c r="O71" i="8"/>
  <c r="J71" i="11" s="1"/>
  <c r="Q71" i="8"/>
  <c r="K71" i="11" s="1"/>
  <c r="S71" i="8"/>
  <c r="L71" i="11" s="1"/>
  <c r="U71" i="8"/>
  <c r="M71" i="11" s="1"/>
  <c r="Y71" i="8"/>
  <c r="O71" i="11" s="1"/>
  <c r="AA71" i="8"/>
  <c r="P71" i="11" s="1"/>
  <c r="AC71" i="8"/>
  <c r="Q71" i="11" s="1"/>
  <c r="AE71" i="8"/>
  <c r="R71" i="11" s="1"/>
  <c r="C72" i="8"/>
  <c r="B72" i="11" s="1"/>
  <c r="I72" i="8"/>
  <c r="G72" i="11" s="1"/>
  <c r="K72" i="8"/>
  <c r="M72" i="8"/>
  <c r="I72" i="11" s="1"/>
  <c r="O72" i="8"/>
  <c r="J72" i="11" s="1"/>
  <c r="S72" i="8"/>
  <c r="U72" i="8"/>
  <c r="M72" i="11" s="1"/>
  <c r="W72" i="8"/>
  <c r="N72" i="11" s="1"/>
  <c r="Y72" i="8"/>
  <c r="O72" i="11" s="1"/>
  <c r="AA72" i="8"/>
  <c r="P72" i="11" s="1"/>
  <c r="AC72" i="8"/>
  <c r="Q72" i="11" s="1"/>
  <c r="AE72" i="8"/>
  <c r="R72" i="11" s="1"/>
  <c r="C73" i="8"/>
  <c r="B73" i="11" s="1"/>
  <c r="I73" i="8"/>
  <c r="G73" i="11" s="1"/>
  <c r="K73" i="8"/>
  <c r="H73" i="11" s="1"/>
  <c r="M73" i="8"/>
  <c r="I73" i="11" s="1"/>
  <c r="O73" i="8"/>
  <c r="J73" i="11" s="1"/>
  <c r="Q73" i="8"/>
  <c r="K73" i="11" s="1"/>
  <c r="S73" i="8"/>
  <c r="L73" i="11" s="1"/>
  <c r="U73" i="8"/>
  <c r="M73" i="11" s="1"/>
  <c r="W73" i="8"/>
  <c r="N73" i="11" s="1"/>
  <c r="Y73" i="8"/>
  <c r="O73" i="11" s="1"/>
  <c r="AA73" i="8"/>
  <c r="P73" i="11" s="1"/>
  <c r="AC73" i="8"/>
  <c r="Q73" i="11" s="1"/>
  <c r="AE73" i="8"/>
  <c r="I74" i="8"/>
  <c r="G74" i="11" s="1"/>
  <c r="K74" i="8"/>
  <c r="H74" i="11" s="1"/>
  <c r="M74" i="8"/>
  <c r="I74" i="11" s="1"/>
  <c r="O74" i="8"/>
  <c r="J74" i="11" s="1"/>
  <c r="Q74" i="8"/>
  <c r="K74" i="11" s="1"/>
  <c r="S74" i="8"/>
  <c r="L74" i="11" s="1"/>
  <c r="W74" i="8"/>
  <c r="N74" i="11" s="1"/>
  <c r="Y74" i="8"/>
  <c r="O74" i="11" s="1"/>
  <c r="AA74" i="8"/>
  <c r="P74" i="11" s="1"/>
  <c r="AC74" i="8"/>
  <c r="Q74" i="11" s="1"/>
  <c r="AE74" i="8"/>
  <c r="R74" i="11" s="1"/>
  <c r="H3" i="8"/>
  <c r="J3" i="8"/>
  <c r="Y6" i="8"/>
  <c r="AA6" i="8"/>
  <c r="P6" i="11" s="1"/>
  <c r="AC6" i="8"/>
  <c r="Q55" i="8"/>
  <c r="K56" i="11" s="1"/>
  <c r="S55" i="8"/>
  <c r="L56" i="11" s="1"/>
  <c r="W55" i="8"/>
  <c r="N56" i="11" s="1"/>
  <c r="C55" i="8"/>
  <c r="B56" i="11" s="1"/>
  <c r="AA55" i="8"/>
  <c r="P56" i="11" s="1"/>
  <c r="AC55" i="8"/>
  <c r="Q56" i="11" s="1"/>
  <c r="AE55" i="8"/>
  <c r="R56" i="11" s="1"/>
  <c r="O6" i="8"/>
  <c r="O55" i="8"/>
  <c r="J56" i="11" s="1"/>
  <c r="Y55" i="8"/>
  <c r="O56" i="11" s="1"/>
  <c r="K55" i="8"/>
  <c r="H56" i="11" s="1"/>
  <c r="I6" i="8"/>
  <c r="F6" i="11"/>
  <c r="E6" i="11"/>
  <c r="D6" i="11"/>
  <c r="C6" i="11" s="1"/>
  <c r="C2" i="3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4" i="3"/>
  <c r="Q6" i="11"/>
  <c r="O6" i="11"/>
  <c r="J6" i="11"/>
  <c r="B23" i="8"/>
  <c r="B47" i="8"/>
  <c r="B49" i="8"/>
  <c r="I55" i="8"/>
  <c r="G56" i="11" s="1"/>
  <c r="U55" i="8"/>
  <c r="M56" i="11" s="1"/>
  <c r="M55" i="8"/>
  <c r="I56" i="11" s="1"/>
  <c r="B64" i="8"/>
  <c r="B28" i="8"/>
  <c r="B27" i="8"/>
  <c r="W70" i="11" l="1"/>
  <c r="W73" i="11"/>
  <c r="B17" i="8"/>
  <c r="B8" i="11"/>
  <c r="Q7" i="8"/>
  <c r="K8" i="11" s="1"/>
  <c r="K7" i="8"/>
  <c r="H8" i="11" s="1"/>
  <c r="O7" i="8"/>
  <c r="J8" i="11" s="1"/>
  <c r="W7" i="8"/>
  <c r="N8" i="11" s="1"/>
  <c r="I7" i="8"/>
  <c r="Y7" i="8"/>
  <c r="O8" i="11" s="1"/>
  <c r="AA7" i="8"/>
  <c r="P8" i="11" s="1"/>
  <c r="B67" i="11"/>
  <c r="K66" i="8"/>
  <c r="H67" i="11" s="1"/>
  <c r="Q66" i="8"/>
  <c r="K67" i="11" s="1"/>
  <c r="U66" i="8"/>
  <c r="M67" i="11" s="1"/>
  <c r="Z67" i="11" s="1"/>
  <c r="B55" i="11"/>
  <c r="K58" i="8"/>
  <c r="H55" i="11" s="1"/>
  <c r="S58" i="8"/>
  <c r="L55" i="11" s="1"/>
  <c r="AA58" i="8"/>
  <c r="P55" i="11" s="1"/>
  <c r="I58" i="8"/>
  <c r="AC58" i="8"/>
  <c r="Q55" i="11" s="1"/>
  <c r="Q58" i="8"/>
  <c r="K55" i="11" s="1"/>
  <c r="B13" i="11"/>
  <c r="O14" i="8"/>
  <c r="J13" i="11" s="1"/>
  <c r="AE14" i="8"/>
  <c r="R13" i="11" s="1"/>
  <c r="K14" i="8"/>
  <c r="H13" i="11" s="1"/>
  <c r="M14" i="8"/>
  <c r="I13" i="11" s="1"/>
  <c r="I14" i="8"/>
  <c r="Q14" i="8"/>
  <c r="K13" i="11" s="1"/>
  <c r="AA14" i="8"/>
  <c r="P13" i="11" s="1"/>
  <c r="M6" i="8"/>
  <c r="I6" i="11" s="1"/>
  <c r="S6" i="8"/>
  <c r="L6" i="11" s="1"/>
  <c r="U6" i="8"/>
  <c r="M6" i="11" s="1"/>
  <c r="K6" i="8"/>
  <c r="H6" i="11" s="1"/>
  <c r="AE6" i="8"/>
  <c r="R6" i="11" s="1"/>
  <c r="Q6" i="8"/>
  <c r="K6" i="11" s="1"/>
  <c r="W6" i="8"/>
  <c r="N6" i="11" s="1"/>
  <c r="B6" i="11"/>
  <c r="B74" i="11"/>
  <c r="U74" i="8"/>
  <c r="U65" i="8"/>
  <c r="M62" i="11" s="1"/>
  <c r="Y65" i="8"/>
  <c r="O62" i="11" s="1"/>
  <c r="B62" i="11"/>
  <c r="AA65" i="8"/>
  <c r="P62" i="11" s="1"/>
  <c r="S65" i="8"/>
  <c r="L62" i="11" s="1"/>
  <c r="B58" i="11"/>
  <c r="U57" i="8"/>
  <c r="M58" i="11" s="1"/>
  <c r="Q57" i="8"/>
  <c r="K58" i="11" s="1"/>
  <c r="W57" i="8"/>
  <c r="N58" i="11" s="1"/>
  <c r="Y57" i="8"/>
  <c r="O58" i="11" s="1"/>
  <c r="S57" i="8"/>
  <c r="L58" i="11" s="1"/>
  <c r="B71" i="11"/>
  <c r="W71" i="8"/>
  <c r="N71" i="11" s="1"/>
  <c r="Z71" i="11" s="1"/>
  <c r="B65" i="11"/>
  <c r="S62" i="8"/>
  <c r="L65" i="11" s="1"/>
  <c r="I62" i="8"/>
  <c r="U62" i="8"/>
  <c r="M65" i="11" s="1"/>
  <c r="W62" i="8"/>
  <c r="N65" i="11" s="1"/>
  <c r="B23" i="11"/>
  <c r="O18" i="8"/>
  <c r="J23" i="11" s="1"/>
  <c r="Q18" i="8"/>
  <c r="K23" i="11" s="1"/>
  <c r="K18" i="8"/>
  <c r="U18" i="8"/>
  <c r="M23" i="11" s="1"/>
  <c r="B7" i="11"/>
  <c r="W10" i="8"/>
  <c r="N7" i="11" s="1"/>
  <c r="AE10" i="8"/>
  <c r="R7" i="11" s="1"/>
  <c r="U10" i="8"/>
  <c r="M7" i="11" s="1"/>
  <c r="Q10" i="8"/>
  <c r="K7" i="11" s="1"/>
  <c r="Y10" i="8"/>
  <c r="O7" i="11" s="1"/>
  <c r="AA10" i="8"/>
  <c r="P7" i="11" s="1"/>
  <c r="M10" i="8"/>
  <c r="B40" i="11"/>
  <c r="AA50" i="8"/>
  <c r="P40" i="11" s="1"/>
  <c r="X40" i="11" s="1"/>
  <c r="B63" i="11"/>
  <c r="I70" i="8"/>
  <c r="AE70" i="8"/>
  <c r="R63" i="11" s="1"/>
  <c r="AA70" i="8"/>
  <c r="P63" i="11" s="1"/>
  <c r="B61" i="11"/>
  <c r="Y61" i="8"/>
  <c r="O61" i="11" s="1"/>
  <c r="K61" i="8"/>
  <c r="H61" i="11" s="1"/>
  <c r="W61" i="8"/>
  <c r="N61" i="11" s="1"/>
  <c r="I61" i="8"/>
  <c r="AA61" i="8"/>
  <c r="P61" i="11" s="1"/>
  <c r="V42" i="11"/>
  <c r="Y42" i="11"/>
  <c r="S42" i="11"/>
  <c r="X42" i="11"/>
  <c r="AA42" i="11"/>
  <c r="Z42" i="11"/>
  <c r="W42" i="11"/>
  <c r="B55" i="8"/>
  <c r="B19" i="8"/>
  <c r="B24" i="8"/>
  <c r="B45" i="8"/>
  <c r="B11" i="8"/>
  <c r="B63" i="8"/>
  <c r="B43" i="8"/>
  <c r="B35" i="8"/>
  <c r="W29" i="11"/>
  <c r="AA29" i="11"/>
  <c r="Z29" i="11"/>
  <c r="Y29" i="11"/>
  <c r="X29" i="11"/>
  <c r="S29" i="11"/>
  <c r="V29" i="11"/>
  <c r="U22" i="8"/>
  <c r="M26" i="11" s="1"/>
  <c r="V18" i="11"/>
  <c r="Y18" i="11"/>
  <c r="X18" i="11"/>
  <c r="S18" i="11"/>
  <c r="Z18" i="11"/>
  <c r="AA18" i="11"/>
  <c r="W18" i="11"/>
  <c r="U9" i="8"/>
  <c r="M9" i="11" s="1"/>
  <c r="M3" i="8"/>
  <c r="AC3" i="8"/>
  <c r="Y3" i="8"/>
  <c r="U3" i="8"/>
  <c r="Q3" i="8"/>
  <c r="B53" i="8"/>
  <c r="S41" i="11"/>
  <c r="X41" i="11"/>
  <c r="W41" i="11"/>
  <c r="V41" i="11"/>
  <c r="AA41" i="11"/>
  <c r="Y41" i="11"/>
  <c r="Z41" i="11"/>
  <c r="H69" i="11"/>
  <c r="Y69" i="11" s="1"/>
  <c r="B73" i="8"/>
  <c r="B8" i="8"/>
  <c r="B38" i="8"/>
  <c r="B39" i="8"/>
  <c r="B33" i="8"/>
  <c r="G6" i="11"/>
  <c r="B41" i="8"/>
  <c r="B20" i="8"/>
  <c r="V73" i="11"/>
  <c r="Y73" i="11"/>
  <c r="Z73" i="11"/>
  <c r="S73" i="11"/>
  <c r="X73" i="11"/>
  <c r="K67" i="8"/>
  <c r="H68" i="11" s="1"/>
  <c r="S66" i="11"/>
  <c r="X66" i="11"/>
  <c r="AA66" i="11"/>
  <c r="W66" i="11"/>
  <c r="V66" i="11"/>
  <c r="Z66" i="11"/>
  <c r="S60" i="11"/>
  <c r="X60" i="11"/>
  <c r="AA60" i="11"/>
  <c r="W60" i="11"/>
  <c r="Y60" i="11"/>
  <c r="V60" i="11"/>
  <c r="Z60" i="11"/>
  <c r="S59" i="8"/>
  <c r="L59" i="11" s="1"/>
  <c r="K59" i="8"/>
  <c r="H59" i="11" s="1"/>
  <c r="S57" i="11"/>
  <c r="X57" i="11"/>
  <c r="AA57" i="11"/>
  <c r="W57" i="11"/>
  <c r="Y57" i="11"/>
  <c r="V57" i="11"/>
  <c r="Z57" i="11"/>
  <c r="S52" i="11"/>
  <c r="X52" i="11"/>
  <c r="W52" i="11"/>
  <c r="V52" i="11"/>
  <c r="AA52" i="11"/>
  <c r="Y52" i="11"/>
  <c r="Z52" i="11"/>
  <c r="AC45" i="8"/>
  <c r="Q35" i="11" s="1"/>
  <c r="U45" i="8"/>
  <c r="M35" i="11" s="1"/>
  <c r="X35" i="11" s="1"/>
  <c r="S49" i="11"/>
  <c r="X49" i="11"/>
  <c r="Y49" i="11"/>
  <c r="W49" i="11"/>
  <c r="Z49" i="11"/>
  <c r="AA49" i="11"/>
  <c r="V49" i="11"/>
  <c r="S45" i="11"/>
  <c r="X45" i="11"/>
  <c r="Y45" i="11"/>
  <c r="W45" i="11"/>
  <c r="Z45" i="11"/>
  <c r="AA45" i="11"/>
  <c r="V45" i="11"/>
  <c r="V17" i="11"/>
  <c r="Y17" i="11"/>
  <c r="S17" i="11"/>
  <c r="X17" i="11"/>
  <c r="Z17" i="11"/>
  <c r="W17" i="11"/>
  <c r="AA17" i="11"/>
  <c r="V34" i="11"/>
  <c r="Y34" i="11"/>
  <c r="S34" i="11"/>
  <c r="X34" i="11"/>
  <c r="AA34" i="11"/>
  <c r="W34" i="11"/>
  <c r="Z34" i="11"/>
  <c r="V30" i="11"/>
  <c r="Y30" i="11"/>
  <c r="S30" i="11"/>
  <c r="X30" i="11"/>
  <c r="Z30" i="11"/>
  <c r="W30" i="11"/>
  <c r="AA30" i="11"/>
  <c r="K26" i="8"/>
  <c r="H28" i="11" s="1"/>
  <c r="U25" i="8"/>
  <c r="M19" i="11" s="1"/>
  <c r="S27" i="11"/>
  <c r="X27" i="11"/>
  <c r="V27" i="11"/>
  <c r="Y27" i="11"/>
  <c r="W27" i="11"/>
  <c r="AA27" i="11"/>
  <c r="Z27" i="11"/>
  <c r="S22" i="8"/>
  <c r="L26" i="11" s="1"/>
  <c r="U21" i="8"/>
  <c r="U16" i="8"/>
  <c r="M20" i="11" s="1"/>
  <c r="S13" i="8"/>
  <c r="L15" i="11" s="1"/>
  <c r="K13" i="8"/>
  <c r="H15" i="11" s="1"/>
  <c r="U12" i="8"/>
  <c r="M12" i="11" s="1"/>
  <c r="S9" i="8"/>
  <c r="L9" i="11" s="1"/>
  <c r="K9" i="8"/>
  <c r="M8" i="8"/>
  <c r="I11" i="11" s="1"/>
  <c r="B69" i="8"/>
  <c r="Z22" i="11"/>
  <c r="S22" i="11"/>
  <c r="Y22" i="11"/>
  <c r="V22" i="11"/>
  <c r="AA22" i="11"/>
  <c r="W22" i="11"/>
  <c r="X22" i="11"/>
  <c r="Y66" i="11"/>
  <c r="X71" i="11"/>
  <c r="S53" i="11"/>
  <c r="X53" i="11"/>
  <c r="V53" i="11"/>
  <c r="Z53" i="11"/>
  <c r="W53" i="11"/>
  <c r="Y53" i="11"/>
  <c r="AA53" i="11"/>
  <c r="S47" i="11"/>
  <c r="X47" i="11"/>
  <c r="AA47" i="11"/>
  <c r="V47" i="11"/>
  <c r="Z47" i="11"/>
  <c r="W47" i="11"/>
  <c r="Y47" i="11"/>
  <c r="W14" i="11"/>
  <c r="AA14" i="11"/>
  <c r="X14" i="11"/>
  <c r="S14" i="11"/>
  <c r="Y14" i="11"/>
  <c r="V14" i="11"/>
  <c r="Z14" i="11"/>
  <c r="B37" i="8"/>
  <c r="U59" i="8"/>
  <c r="M59" i="11" s="1"/>
  <c r="U54" i="8"/>
  <c r="U30" i="8"/>
  <c r="M32" i="11" s="1"/>
  <c r="AA32" i="11" s="1"/>
  <c r="W31" i="11"/>
  <c r="AA31" i="11"/>
  <c r="Z31" i="11"/>
  <c r="Y31" i="11"/>
  <c r="X31" i="11"/>
  <c r="V31" i="11"/>
  <c r="S31" i="11"/>
  <c r="Z16" i="11"/>
  <c r="W16" i="11"/>
  <c r="AA16" i="11"/>
  <c r="X16" i="11"/>
  <c r="V16" i="11"/>
  <c r="S16" i="11"/>
  <c r="Y16" i="11"/>
  <c r="V24" i="11"/>
  <c r="Y24" i="11"/>
  <c r="X24" i="11"/>
  <c r="S24" i="11"/>
  <c r="Z24" i="11"/>
  <c r="AA24" i="11"/>
  <c r="W24" i="11"/>
  <c r="V10" i="11"/>
  <c r="Y10" i="11"/>
  <c r="X10" i="11"/>
  <c r="S10" i="11"/>
  <c r="Z10" i="11"/>
  <c r="AA10" i="11"/>
  <c r="W10" i="11"/>
  <c r="AC9" i="8"/>
  <c r="Q9" i="11" s="1"/>
  <c r="M9" i="8"/>
  <c r="I9" i="11" s="1"/>
  <c r="B56" i="8"/>
  <c r="B15" i="8"/>
  <c r="B60" i="8"/>
  <c r="B57" i="8"/>
  <c r="B31" i="8"/>
  <c r="Z56" i="11"/>
  <c r="W56" i="11"/>
  <c r="X56" i="11"/>
  <c r="S56" i="11"/>
  <c r="Y56" i="11"/>
  <c r="V56" i="11"/>
  <c r="AA56" i="11"/>
  <c r="B36" i="8"/>
  <c r="Q72" i="8"/>
  <c r="K72" i="11" s="1"/>
  <c r="S72" i="11" s="1"/>
  <c r="W72" i="11"/>
  <c r="I67" i="8"/>
  <c r="Q63" i="8"/>
  <c r="K64" i="11" s="1"/>
  <c r="W64" i="11" s="1"/>
  <c r="V64" i="11"/>
  <c r="AA64" i="11"/>
  <c r="Q59" i="8"/>
  <c r="K59" i="11" s="1"/>
  <c r="I59" i="8"/>
  <c r="U48" i="8"/>
  <c r="M38" i="11" s="1"/>
  <c r="Z38" i="11" s="1"/>
  <c r="I46" i="8"/>
  <c r="U44" i="8"/>
  <c r="M50" i="11" s="1"/>
  <c r="V50" i="11" s="1"/>
  <c r="I42" i="8"/>
  <c r="U40" i="8"/>
  <c r="Q38" i="8"/>
  <c r="K44" i="11" s="1"/>
  <c r="Z44" i="11" s="1"/>
  <c r="I34" i="8"/>
  <c r="S33" i="8"/>
  <c r="L37" i="11" s="1"/>
  <c r="Y37" i="11" s="1"/>
  <c r="U32" i="8"/>
  <c r="M36" i="11" s="1"/>
  <c r="AA36" i="11" s="1"/>
  <c r="K29" i="8"/>
  <c r="H33" i="11" s="1"/>
  <c r="V33" i="11" s="1"/>
  <c r="I26" i="8"/>
  <c r="AA25" i="8"/>
  <c r="P19" i="11" s="1"/>
  <c r="Q22" i="8"/>
  <c r="K26" i="11" s="1"/>
  <c r="Y26" i="11" s="1"/>
  <c r="V21" i="11"/>
  <c r="Y21" i="11"/>
  <c r="X21" i="11"/>
  <c r="S21" i="11"/>
  <c r="Z21" i="11"/>
  <c r="AA21" i="11"/>
  <c r="W21" i="11"/>
  <c r="S16" i="8"/>
  <c r="L20" i="11" s="1"/>
  <c r="Y13" i="8"/>
  <c r="O15" i="11" s="1"/>
  <c r="I13" i="8"/>
  <c r="S12" i="8"/>
  <c r="Y9" i="8"/>
  <c r="O9" i="11" s="1"/>
  <c r="S8" i="8"/>
  <c r="L11" i="11" s="1"/>
  <c r="K8" i="8"/>
  <c r="H11" i="11" s="1"/>
  <c r="I3" i="8"/>
  <c r="AE3" i="8"/>
  <c r="AA3" i="8"/>
  <c r="W3" i="8"/>
  <c r="S3" i="8"/>
  <c r="B50" i="8"/>
  <c r="V70" i="11"/>
  <c r="Y70" i="11"/>
  <c r="Z70" i="11"/>
  <c r="S70" i="11"/>
  <c r="X70" i="11"/>
  <c r="B43" i="11"/>
  <c r="AE52" i="8"/>
  <c r="R43" i="11" s="1"/>
  <c r="AA43" i="11" s="1"/>
  <c r="AA73" i="11"/>
  <c r="AA70" i="11"/>
  <c r="Y64" i="11" l="1"/>
  <c r="AA35" i="11"/>
  <c r="Z64" i="11"/>
  <c r="Y35" i="11"/>
  <c r="V71" i="11"/>
  <c r="Y44" i="11"/>
  <c r="AA38" i="11"/>
  <c r="W40" i="11"/>
  <c r="Z35" i="11"/>
  <c r="T45" i="11"/>
  <c r="S64" i="11"/>
  <c r="Z58" i="11"/>
  <c r="S62" i="11"/>
  <c r="X19" i="11"/>
  <c r="S35" i="11"/>
  <c r="X11" i="11"/>
  <c r="Z26" i="11"/>
  <c r="X20" i="11"/>
  <c r="AA44" i="11"/>
  <c r="X64" i="11"/>
  <c r="T64" i="11" s="1"/>
  <c r="W38" i="11"/>
  <c r="Y20" i="11"/>
  <c r="W35" i="11"/>
  <c r="V35" i="11"/>
  <c r="S67" i="11"/>
  <c r="Z11" i="11"/>
  <c r="S44" i="11"/>
  <c r="S32" i="11"/>
  <c r="X44" i="11"/>
  <c r="W44" i="11"/>
  <c r="Z72" i="11"/>
  <c r="S38" i="11"/>
  <c r="X62" i="11"/>
  <c r="T34" i="11"/>
  <c r="T57" i="11"/>
  <c r="X58" i="11"/>
  <c r="V11" i="11"/>
  <c r="S19" i="11"/>
  <c r="W11" i="11"/>
  <c r="AA26" i="11"/>
  <c r="V44" i="11"/>
  <c r="T16" i="11"/>
  <c r="V38" i="11"/>
  <c r="AA11" i="11"/>
  <c r="S20" i="11"/>
  <c r="T29" i="11"/>
  <c r="Z50" i="11"/>
  <c r="S58" i="11"/>
  <c r="W62" i="11"/>
  <c r="Y67" i="11"/>
  <c r="T66" i="11"/>
  <c r="W20" i="11"/>
  <c r="V19" i="11"/>
  <c r="Y58" i="11"/>
  <c r="S69" i="11"/>
  <c r="S50" i="11"/>
  <c r="X37" i="11"/>
  <c r="V67" i="11"/>
  <c r="L12" i="11"/>
  <c r="B12" i="8"/>
  <c r="V36" i="11"/>
  <c r="Y43" i="11"/>
  <c r="S43" i="11"/>
  <c r="W33" i="11"/>
  <c r="S33" i="11"/>
  <c r="E4" i="8"/>
  <c r="X32" i="11"/>
  <c r="Z32" i="11"/>
  <c r="X72" i="11"/>
  <c r="B44" i="8"/>
  <c r="Z36" i="11"/>
  <c r="W58" i="11"/>
  <c r="AA62" i="11"/>
  <c r="W43" i="11"/>
  <c r="V40" i="11"/>
  <c r="Z33" i="11"/>
  <c r="T53" i="11"/>
  <c r="S71" i="11"/>
  <c r="T41" i="11"/>
  <c r="G63" i="11"/>
  <c r="B70" i="8"/>
  <c r="T70" i="11"/>
  <c r="X26" i="11"/>
  <c r="W26" i="11"/>
  <c r="G28" i="11"/>
  <c r="B26" i="8"/>
  <c r="Y32" i="11"/>
  <c r="W32" i="11"/>
  <c r="M46" i="11"/>
  <c r="B40" i="8"/>
  <c r="G59" i="11"/>
  <c r="B59" i="8"/>
  <c r="G68" i="11"/>
  <c r="B67" i="8"/>
  <c r="AA72" i="11"/>
  <c r="B16" i="8"/>
  <c r="S36" i="11"/>
  <c r="W36" i="11"/>
  <c r="X38" i="11"/>
  <c r="M54" i="11"/>
  <c r="B54" i="8"/>
  <c r="V58" i="11"/>
  <c r="Y62" i="11"/>
  <c r="B71" i="8"/>
  <c r="V43" i="11"/>
  <c r="X43" i="11"/>
  <c r="Y40" i="11"/>
  <c r="Z40" i="11"/>
  <c r="S11" i="11"/>
  <c r="V20" i="11"/>
  <c r="AA20" i="11"/>
  <c r="X33" i="11"/>
  <c r="Y71" i="11"/>
  <c r="T17" i="11"/>
  <c r="T49" i="11"/>
  <c r="T52" i="11"/>
  <c r="X69" i="11"/>
  <c r="T73" i="11"/>
  <c r="V6" i="11"/>
  <c r="W6" i="11"/>
  <c r="X6" i="11"/>
  <c r="Z6" i="11"/>
  <c r="Y6" i="11"/>
  <c r="AA6" i="11"/>
  <c r="S6" i="11"/>
  <c r="B30" i="8"/>
  <c r="AA67" i="11"/>
  <c r="X50" i="11"/>
  <c r="W50" i="11"/>
  <c r="B29" i="8"/>
  <c r="AA19" i="11"/>
  <c r="Y19" i="11"/>
  <c r="W37" i="11"/>
  <c r="V37" i="11"/>
  <c r="W67" i="11"/>
  <c r="X67" i="11"/>
  <c r="H23" i="11"/>
  <c r="B18" i="8"/>
  <c r="Y72" i="11"/>
  <c r="V72" i="11"/>
  <c r="G48" i="11"/>
  <c r="B42" i="8"/>
  <c r="H9" i="11"/>
  <c r="B9" i="8"/>
  <c r="M25" i="11"/>
  <c r="B21" i="8"/>
  <c r="G15" i="11"/>
  <c r="B13" i="8"/>
  <c r="S26" i="11"/>
  <c r="T56" i="11"/>
  <c r="B32" i="8"/>
  <c r="T24" i="11"/>
  <c r="Y36" i="11"/>
  <c r="Z62" i="11"/>
  <c r="W71" i="11"/>
  <c r="AA40" i="11"/>
  <c r="Y33" i="11"/>
  <c r="T30" i="11"/>
  <c r="T60" i="11"/>
  <c r="AA69" i="11"/>
  <c r="B22" i="8"/>
  <c r="AA50" i="11"/>
  <c r="B65" i="8"/>
  <c r="B25" i="8"/>
  <c r="B72" i="8"/>
  <c r="Z19" i="11"/>
  <c r="Z37" i="11"/>
  <c r="S37" i="11"/>
  <c r="G65" i="11"/>
  <c r="B62" i="8"/>
  <c r="B6" i="8"/>
  <c r="M74" i="11"/>
  <c r="B74" i="8"/>
  <c r="G8" i="11"/>
  <c r="B7" i="8"/>
  <c r="AA71" i="11"/>
  <c r="B52" i="8"/>
  <c r="T21" i="11"/>
  <c r="V26" i="11"/>
  <c r="V32" i="11"/>
  <c r="G39" i="11"/>
  <c r="B34" i="8"/>
  <c r="G51" i="11"/>
  <c r="B46" i="8"/>
  <c r="T10" i="11"/>
  <c r="T31" i="11"/>
  <c r="X36" i="11"/>
  <c r="Y38" i="11"/>
  <c r="AA58" i="11"/>
  <c r="V62" i="11"/>
  <c r="Z43" i="11"/>
  <c r="S40" i="11"/>
  <c r="Y11" i="11"/>
  <c r="Z20" i="11"/>
  <c r="T14" i="11"/>
  <c r="AA33" i="11"/>
  <c r="T47" i="11"/>
  <c r="V69" i="11"/>
  <c r="T22" i="11"/>
  <c r="T27" i="11"/>
  <c r="Z69" i="11"/>
  <c r="W69" i="11"/>
  <c r="B66" i="8"/>
  <c r="T18" i="11"/>
  <c r="Y50" i="11"/>
  <c r="B48" i="8"/>
  <c r="W19" i="11"/>
  <c r="AA37" i="11"/>
  <c r="T42" i="11"/>
  <c r="G61" i="11"/>
  <c r="B61" i="8"/>
  <c r="I7" i="11"/>
  <c r="B10" i="8"/>
  <c r="G13" i="11"/>
  <c r="B14" i="8"/>
  <c r="G55" i="11"/>
  <c r="B58" i="8"/>
  <c r="T35" i="11" l="1"/>
  <c r="T44" i="11"/>
  <c r="T50" i="11"/>
  <c r="T38" i="11"/>
  <c r="T11" i="11"/>
  <c r="T67" i="11"/>
  <c r="T19" i="11"/>
  <c r="T32" i="11"/>
  <c r="T71" i="11"/>
  <c r="T58" i="11"/>
  <c r="T33" i="11"/>
  <c r="W74" i="11"/>
  <c r="Z74" i="11"/>
  <c r="Y74" i="11"/>
  <c r="S74" i="11"/>
  <c r="V74" i="11"/>
  <c r="X74" i="11"/>
  <c r="AA74" i="11"/>
  <c r="V9" i="11"/>
  <c r="Z9" i="11"/>
  <c r="X9" i="11"/>
  <c r="W9" i="11"/>
  <c r="S9" i="11"/>
  <c r="Y9" i="11"/>
  <c r="AA9" i="11"/>
  <c r="T6" i="11"/>
  <c r="Z59" i="11"/>
  <c r="W59" i="11"/>
  <c r="X59" i="11"/>
  <c r="S59" i="11"/>
  <c r="Y59" i="11"/>
  <c r="V59" i="11"/>
  <c r="AA59" i="11"/>
  <c r="W63" i="11"/>
  <c r="AA63" i="11"/>
  <c r="S63" i="11"/>
  <c r="X63" i="11"/>
  <c r="Z63" i="11"/>
  <c r="V63" i="11"/>
  <c r="Y63" i="11"/>
  <c r="T69" i="11"/>
  <c r="T62" i="11"/>
  <c r="T26" i="11"/>
  <c r="S55" i="11"/>
  <c r="X55" i="11"/>
  <c r="Y55" i="11"/>
  <c r="V55" i="11"/>
  <c r="Z55" i="11"/>
  <c r="AA55" i="11"/>
  <c r="W55" i="11"/>
  <c r="X7" i="11"/>
  <c r="Z7" i="11"/>
  <c r="W7" i="11"/>
  <c r="Y7" i="11"/>
  <c r="AA7" i="11"/>
  <c r="V7" i="11"/>
  <c r="S7" i="11"/>
  <c r="W39" i="11"/>
  <c r="AA39" i="11"/>
  <c r="Z39" i="11"/>
  <c r="X39" i="11"/>
  <c r="V39" i="11"/>
  <c r="S39" i="11"/>
  <c r="Y39" i="11"/>
  <c r="S65" i="11"/>
  <c r="X65" i="11"/>
  <c r="Y65" i="11"/>
  <c r="V65" i="11"/>
  <c r="Z65" i="11"/>
  <c r="W65" i="11"/>
  <c r="AA65" i="11"/>
  <c r="V15" i="11"/>
  <c r="Y15" i="11"/>
  <c r="X15" i="11"/>
  <c r="S15" i="11"/>
  <c r="Z15" i="11"/>
  <c r="AA15" i="11"/>
  <c r="W15" i="11"/>
  <c r="T72" i="11"/>
  <c r="S54" i="11"/>
  <c r="Z54" i="11"/>
  <c r="Y54" i="11"/>
  <c r="W54" i="11"/>
  <c r="V54" i="11"/>
  <c r="X54" i="11"/>
  <c r="AA54" i="11"/>
  <c r="W28" i="11"/>
  <c r="AA28" i="11"/>
  <c r="Z28" i="11"/>
  <c r="X28" i="11"/>
  <c r="V28" i="11"/>
  <c r="S28" i="11"/>
  <c r="Y28" i="11"/>
  <c r="S12" i="11"/>
  <c r="W12" i="11"/>
  <c r="V12" i="11"/>
  <c r="X12" i="11"/>
  <c r="Z12" i="11"/>
  <c r="Y12" i="11"/>
  <c r="AA12" i="11"/>
  <c r="W13" i="11"/>
  <c r="AA13" i="11"/>
  <c r="X13" i="11"/>
  <c r="S13" i="11"/>
  <c r="Y13" i="11"/>
  <c r="V13" i="11"/>
  <c r="Z13" i="11"/>
  <c r="Z61" i="11"/>
  <c r="S61" i="11"/>
  <c r="Y61" i="11"/>
  <c r="V61" i="11"/>
  <c r="AA61" i="11"/>
  <c r="X61" i="11"/>
  <c r="W61" i="11"/>
  <c r="Z51" i="11"/>
  <c r="S51" i="11"/>
  <c r="Y51" i="11"/>
  <c r="X51" i="11"/>
  <c r="AA51" i="11"/>
  <c r="V51" i="11"/>
  <c r="W51" i="11"/>
  <c r="T37" i="11"/>
  <c r="T20" i="11"/>
  <c r="T36" i="11"/>
  <c r="W8" i="11"/>
  <c r="S8" i="11"/>
  <c r="V8" i="11"/>
  <c r="Y8" i="11"/>
  <c r="X8" i="11"/>
  <c r="Z8" i="11"/>
  <c r="AA8" i="11"/>
  <c r="Y25" i="11"/>
  <c r="S25" i="11"/>
  <c r="Z25" i="11"/>
  <c r="W25" i="11"/>
  <c r="V25" i="11"/>
  <c r="AA25" i="11"/>
  <c r="X25" i="11"/>
  <c r="Z48" i="11"/>
  <c r="S48" i="11"/>
  <c r="Y48" i="11"/>
  <c r="X48" i="11"/>
  <c r="AA48" i="11"/>
  <c r="V48" i="11"/>
  <c r="W48" i="11"/>
  <c r="AA23" i="11"/>
  <c r="V23" i="11"/>
  <c r="X23" i="11"/>
  <c r="Z23" i="11"/>
  <c r="W23" i="11"/>
  <c r="Y23" i="11"/>
  <c r="S23" i="11"/>
  <c r="T43" i="11"/>
  <c r="V68" i="11"/>
  <c r="Y68" i="11"/>
  <c r="Z68" i="11"/>
  <c r="S68" i="11"/>
  <c r="X68" i="11"/>
  <c r="AA68" i="11"/>
  <c r="W68" i="11"/>
  <c r="AA46" i="11"/>
  <c r="Z46" i="11"/>
  <c r="S46" i="11"/>
  <c r="W46" i="11"/>
  <c r="V46" i="11"/>
  <c r="Y46" i="11"/>
  <c r="X46" i="11"/>
  <c r="T40" i="11"/>
  <c r="T13" i="11" l="1"/>
  <c r="T39" i="11"/>
  <c r="T48" i="11"/>
  <c r="T23" i="11"/>
  <c r="T8" i="11"/>
  <c r="T61" i="11"/>
  <c r="T28" i="11"/>
  <c r="T55" i="11"/>
  <c r="T63" i="11"/>
  <c r="T9" i="11"/>
  <c r="T68" i="11"/>
  <c r="T46" i="11"/>
  <c r="T25" i="11"/>
  <c r="T51" i="11"/>
  <c r="T12" i="11"/>
  <c r="T54" i="11"/>
  <c r="T15" i="11"/>
  <c r="T65" i="11"/>
  <c r="T7" i="11"/>
  <c r="T59" i="11"/>
  <c r="T74" i="11"/>
</calcChain>
</file>

<file path=xl/comments1.xml><?xml version="1.0" encoding="utf-8"?>
<comments xmlns="http://schemas.openxmlformats.org/spreadsheetml/2006/main">
  <authors>
    <author>Рузов</author>
  </authors>
  <commentList>
    <comment ref="D1" authorId="0">
      <text>
        <r>
          <rPr>
            <sz val="8"/>
            <color indexed="81"/>
            <rFont val="Tahoma"/>
            <charset val="204"/>
          </rPr>
          <t xml:space="preserve">Год начала сезона.
От данного значения расчитывается возраст
</t>
        </r>
      </text>
    </comment>
  </commentList>
</comments>
</file>

<file path=xl/sharedStrings.xml><?xml version="1.0" encoding="utf-8"?>
<sst xmlns="http://schemas.openxmlformats.org/spreadsheetml/2006/main" count="296" uniqueCount="121">
  <si>
    <t>Возраст</t>
  </si>
  <si>
    <t>Место</t>
  </si>
  <si>
    <t>Очки</t>
  </si>
  <si>
    <t>Год 
рождения</t>
  </si>
  <si>
    <t>Место в 
группе</t>
  </si>
  <si>
    <t>Сумма
очков</t>
  </si>
  <si>
    <t>Приняли участие:</t>
  </si>
  <si>
    <t>Всего участников:</t>
  </si>
  <si>
    <t>ОЧКИ</t>
  </si>
  <si>
    <t>Фамилия Имя Отчество</t>
  </si>
  <si>
    <t>Принял участие</t>
  </si>
  <si>
    <t>ТУРНИРНАЯ ТАБЛИЦА</t>
  </si>
  <si>
    <t>Доп. Очки</t>
  </si>
  <si>
    <t>Крючков Дмитрий</t>
  </si>
  <si>
    <t>Ермолина Надежда</t>
  </si>
  <si>
    <t>Кынева Кристина</t>
  </si>
  <si>
    <t>Крапивина Людмила</t>
  </si>
  <si>
    <t>Крючкова Наталья</t>
  </si>
  <si>
    <t>Подорова Ирина</t>
  </si>
  <si>
    <t>Рыбина Светлана</t>
  </si>
  <si>
    <t>Кузьминская Оксана</t>
  </si>
  <si>
    <t>Колотухин Андрей</t>
  </si>
  <si>
    <t>Порфирьев Александр</t>
  </si>
  <si>
    <t>Этапы</t>
  </si>
  <si>
    <t>Карпова Екатерина</t>
  </si>
  <si>
    <t>ОРГ</t>
  </si>
  <si>
    <t>Стрыжак Татьяна</t>
  </si>
  <si>
    <t>Возрастной коэфф.</t>
  </si>
  <si>
    <t>Мяндина Елена</t>
  </si>
  <si>
    <t>Кынев Артем</t>
  </si>
  <si>
    <t>Митюшев Виктор</t>
  </si>
  <si>
    <t>Шевелев Дмитрий</t>
  </si>
  <si>
    <t>Рудаков Константин</t>
  </si>
  <si>
    <t>Михайлов Иван</t>
  </si>
  <si>
    <t>Игнатов Александр</t>
  </si>
  <si>
    <t>Попов Александр</t>
  </si>
  <si>
    <t>Коюшев Иван</t>
  </si>
  <si>
    <t>Козлов Алексей</t>
  </si>
  <si>
    <t>Рябиков Александр</t>
  </si>
  <si>
    <t>Темнов Анатолий</t>
  </si>
  <si>
    <t>Ульянин Владимир</t>
  </si>
  <si>
    <t>Шевелев Александр</t>
  </si>
  <si>
    <t>Шлопов Иван</t>
  </si>
  <si>
    <t>Трубехин Владимир</t>
  </si>
  <si>
    <t>Напалков Владимир</t>
  </si>
  <si>
    <t>Калинин Сергей</t>
  </si>
  <si>
    <t>Огнёв Иван</t>
  </si>
  <si>
    <t>Турлаков Максим</t>
  </si>
  <si>
    <t>М</t>
  </si>
  <si>
    <t>Ж</t>
  </si>
  <si>
    <t>Елфимов Виталий</t>
  </si>
  <si>
    <t>Морозов Евгений</t>
  </si>
  <si>
    <t>Клуб</t>
  </si>
  <si>
    <t>Корткерос</t>
  </si>
  <si>
    <t>Сыктывкар</t>
  </si>
  <si>
    <t>Азимут</t>
  </si>
  <si>
    <t>Сыктывдин</t>
  </si>
  <si>
    <t>ОК</t>
  </si>
  <si>
    <t>Илясов Роман</t>
  </si>
  <si>
    <t>Чураков Иван</t>
  </si>
  <si>
    <t>Кынев Иван</t>
  </si>
  <si>
    <t>Чирков Виталий</t>
  </si>
  <si>
    <t>Пермь2</t>
  </si>
  <si>
    <t>Текущее место</t>
  </si>
  <si>
    <t>Сезон:</t>
  </si>
  <si>
    <t>Кубок Четвергов ориентирования</t>
  </si>
  <si>
    <t>Макс. участников на одном старте:</t>
  </si>
  <si>
    <r>
      <t xml:space="preserve">Фамилия Имя Отчество                                     </t>
    </r>
    <r>
      <rPr>
        <b/>
        <sz val="11"/>
        <rFont val="Tahoma"/>
        <family val="2"/>
        <charset val="204"/>
      </rPr>
      <t xml:space="preserve">    </t>
    </r>
  </si>
  <si>
    <t>STARушки</t>
  </si>
  <si>
    <t>Забоева Юлиана</t>
  </si>
  <si>
    <t>Федоров Владилен</t>
  </si>
  <si>
    <t>1 этап
КОРТКЕРОС
Елфимов
05.06</t>
  </si>
  <si>
    <t>Удора</t>
  </si>
  <si>
    <t>Ветошкин Павел</t>
  </si>
  <si>
    <t>Гладкий Дмитрий</t>
  </si>
  <si>
    <t>сошел</t>
  </si>
  <si>
    <t>снят</t>
  </si>
  <si>
    <t>Попов Денис</t>
  </si>
  <si>
    <t>Туристы</t>
  </si>
  <si>
    <t>Бурцева Юля</t>
  </si>
  <si>
    <t>Рудакова Надежда</t>
  </si>
  <si>
    <t>5 этап
МЯСОКОМБИНАТ
Чураков, Забоева
10.07</t>
  </si>
  <si>
    <t>4 этап
КОРТКЕРОС
Елфимов
03.07</t>
  </si>
  <si>
    <t>3 этап
ДИНАМО
Забоева, Карпова
26.06</t>
  </si>
  <si>
    <t>2 этап
МЯСОКОМБИНАТ
Карпова, Стрыжак 
19.06</t>
  </si>
  <si>
    <t>Баянтуев Евгений</t>
  </si>
  <si>
    <t>Баганов Александр</t>
  </si>
  <si>
    <t>6 этап
РЛК Сметаниной
Стрыжка, Рыбина
17.07</t>
  </si>
  <si>
    <t>Логинова Евгения</t>
  </si>
  <si>
    <t>Штауб Владислав</t>
  </si>
  <si>
    <t>Ветошкина Татьяна</t>
  </si>
  <si>
    <t>7 этап
ЭЖВА
Крючков, Козлов
25.07</t>
  </si>
  <si>
    <t>Демко Илья</t>
  </si>
  <si>
    <t>Гудырев Александр</t>
  </si>
  <si>
    <t>Князев Александр</t>
  </si>
  <si>
    <t>Пирогов Роман</t>
  </si>
  <si>
    <t>Бушуев Денис</t>
  </si>
  <si>
    <t>Старцев Александр</t>
  </si>
  <si>
    <t>Королёв Григорий</t>
  </si>
  <si>
    <t>Самарин Сергей</t>
  </si>
  <si>
    <t>НОРД</t>
  </si>
  <si>
    <t>Морошина Мария</t>
  </si>
  <si>
    <t>Челпановская Настя</t>
  </si>
  <si>
    <t>Лучшие 6 результатов (по ним считается сумма очков)</t>
  </si>
  <si>
    <t>8 этап
ДИНАМО
Ермолина, Рыбина
31.07</t>
  </si>
  <si>
    <t>9 этап
КРАСНАЯ ГОРА
Рудаковы
07.08</t>
  </si>
  <si>
    <t>Миков Дмитрий</t>
  </si>
  <si>
    <t>Попов Никита</t>
  </si>
  <si>
    <t>Ашихмина Олеся</t>
  </si>
  <si>
    <t>Рудакова Анастасия</t>
  </si>
  <si>
    <t>?</t>
  </si>
  <si>
    <t>Группа</t>
  </si>
  <si>
    <t>10 этап
КОРТКЕРОС
Голов
14.08</t>
  </si>
  <si>
    <t>Таскаев Александр</t>
  </si>
  <si>
    <t>Мяндина Надежда</t>
  </si>
  <si>
    <t>Голов Владимир</t>
  </si>
  <si>
    <t>11 этап
МЯСОКОМБИНАТ
Крючков, Козлов
21.08</t>
  </si>
  <si>
    <t>Петров Артем</t>
  </si>
  <si>
    <t>ЭкипЦентр</t>
  </si>
  <si>
    <t>Митюшов Виктор</t>
  </si>
  <si>
    <t>12 этап
КОРТКЕРОС
Голов
14.09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</si>
</sst>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%"/>
  </numFmts>
  <fonts count="19" x14ac:knownFonts="1">
    <font>
      <sz val="10"/>
      <name val="Arial Cyr"/>
      <charset val="204"/>
    </font>
    <font>
      <sz val="8"/>
      <name val="Arial Cyr"/>
      <charset val="204"/>
    </font>
    <font>
      <sz val="8"/>
      <name val="Tahoma"/>
      <family val="2"/>
      <charset val="204"/>
    </font>
    <font>
      <sz val="8"/>
      <color indexed="81"/>
      <name val="Tahoma"/>
      <charset val="204"/>
    </font>
    <font>
      <b/>
      <sz val="11"/>
      <name val="Tahoma"/>
      <family val="2"/>
      <charset val="204"/>
    </font>
    <font>
      <sz val="7"/>
      <name val="Tahoma"/>
      <family val="2"/>
      <charset val="204"/>
    </font>
    <font>
      <sz val="7"/>
      <color indexed="8"/>
      <name val="Tahoma"/>
      <family val="2"/>
      <charset val="204"/>
    </font>
    <font>
      <sz val="7"/>
      <name val="Arial Cyr"/>
      <charset val="204"/>
    </font>
    <font>
      <b/>
      <sz val="8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color indexed="52"/>
      <name val="Tahoma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6"/>
      <name val="Tahoma"/>
      <family val="2"/>
      <charset val="204"/>
    </font>
    <font>
      <b/>
      <i/>
      <sz val="11"/>
      <name val="Arial Cyr"/>
      <charset val="204"/>
    </font>
    <font>
      <b/>
      <sz val="10"/>
      <color indexed="30"/>
      <name val="Tahoma"/>
      <family val="2"/>
      <charset val="204"/>
    </font>
    <font>
      <b/>
      <sz val="8"/>
      <color indexed="30"/>
      <name val="Tahoma"/>
      <family val="2"/>
      <charset val="204"/>
    </font>
    <font>
      <b/>
      <sz val="7"/>
      <name val="Tahoma"/>
      <family val="2"/>
      <charset val="204"/>
    </font>
    <font>
      <b/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Protection="1">
      <protection hidden="1"/>
    </xf>
    <xf numFmtId="0" fontId="0" fillId="2" borderId="4" xfId="0" applyFill="1" applyBorder="1" applyAlignment="1" applyProtection="1">
      <alignment horizontal="center" vertical="justify"/>
      <protection hidden="1"/>
    </xf>
    <xf numFmtId="0" fontId="0" fillId="3" borderId="5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7" fillId="2" borderId="4" xfId="0" applyFont="1" applyFill="1" applyBorder="1" applyProtection="1">
      <protection hidden="1"/>
    </xf>
    <xf numFmtId="0" fontId="0" fillId="2" borderId="0" xfId="0" applyFill="1" applyBorder="1" applyAlignment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justify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center"/>
    </xf>
    <xf numFmtId="0" fontId="5" fillId="2" borderId="0" xfId="0" applyFont="1" applyFill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/>
      <protection hidden="1"/>
    </xf>
    <xf numFmtId="165" fontId="5" fillId="2" borderId="0" xfId="0" applyNumberFormat="1" applyFont="1" applyFill="1" applyBorder="1" applyAlignment="1" applyProtection="1">
      <protection hidden="1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65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top" wrapText="1"/>
    </xf>
    <xf numFmtId="0" fontId="0" fillId="2" borderId="0" xfId="0" applyFill="1" applyBorder="1" applyProtection="1"/>
    <xf numFmtId="0" fontId="0" fillId="0" borderId="0" xfId="0" applyProtection="1"/>
    <xf numFmtId="164" fontId="6" fillId="2" borderId="0" xfId="0" applyNumberFormat="1" applyFont="1" applyFill="1" applyBorder="1" applyAlignment="1" applyProtection="1">
      <alignment horizontal="center" vertical="justify"/>
    </xf>
    <xf numFmtId="0" fontId="2" fillId="2" borderId="4" xfId="0" applyFont="1" applyFill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/>
    <xf numFmtId="0" fontId="2" fillId="0" borderId="6" xfId="0" applyFont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0" xfId="0" applyBorder="1" applyProtection="1"/>
    <xf numFmtId="0" fontId="5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5" fillId="2" borderId="8" xfId="0" applyFont="1" applyFill="1" applyBorder="1" applyAlignment="1" applyProtection="1">
      <alignment horizontal="center" vertical="top" wrapText="1"/>
      <protection hidden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horizontal="center" vertical="justify"/>
      <protection hidden="1"/>
    </xf>
    <xf numFmtId="0" fontId="2" fillId="2" borderId="8" xfId="0" applyFont="1" applyFill="1" applyBorder="1" applyAlignment="1" applyProtection="1">
      <alignment horizontal="center" vertical="top" wrapText="1"/>
      <protection hidden="1"/>
    </xf>
    <xf numFmtId="0" fontId="2" fillId="2" borderId="4" xfId="0" applyFont="1" applyFill="1" applyBorder="1" applyAlignment="1" applyProtection="1">
      <alignment horizontal="center" vertical="top" wrapText="1"/>
      <protection hidden="1"/>
    </xf>
    <xf numFmtId="1" fontId="1" fillId="0" borderId="4" xfId="0" applyNumberFormat="1" applyFont="1" applyFill="1" applyBorder="1" applyAlignment="1" applyProtection="1">
      <alignment horizontal="right"/>
    </xf>
    <xf numFmtId="0" fontId="0" fillId="0" borderId="4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vertical="top"/>
      <protection locked="0"/>
    </xf>
    <xf numFmtId="165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15" fillId="2" borderId="0" xfId="0" applyNumberFormat="1" applyFont="1" applyFill="1" applyBorder="1" applyAlignment="1" applyProtection="1">
      <alignment horizontal="center" vertical="top"/>
      <protection hidden="1"/>
    </xf>
    <xf numFmtId="165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justify"/>
      <protection hidden="1"/>
    </xf>
    <xf numFmtId="0" fontId="7" fillId="2" borderId="0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center" vertical="justify"/>
      <protection hidden="1"/>
    </xf>
    <xf numFmtId="1" fontId="1" fillId="0" borderId="10" xfId="0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11" fillId="4" borderId="9" xfId="0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0" fontId="14" fillId="4" borderId="0" xfId="0" applyFont="1" applyFill="1" applyAlignment="1" applyProtection="1">
      <alignment horizontal="center"/>
    </xf>
    <xf numFmtId="1" fontId="4" fillId="4" borderId="14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top"/>
      <protection hidden="1"/>
    </xf>
    <xf numFmtId="0" fontId="2" fillId="2" borderId="8" xfId="0" applyFont="1" applyFill="1" applyBorder="1" applyAlignment="1" applyProtection="1">
      <alignment horizontal="center" vertical="justify"/>
      <protection hidden="1"/>
    </xf>
    <xf numFmtId="1" fontId="0" fillId="4" borderId="4" xfId="0" applyNumberFormat="1" applyFont="1" applyFill="1" applyBorder="1" applyAlignment="1" applyProtection="1">
      <alignment horizontal="center"/>
    </xf>
    <xf numFmtId="1" fontId="11" fillId="4" borderId="4" xfId="0" applyNumberFormat="1" applyFont="1" applyFill="1" applyBorder="1" applyAlignment="1" applyProtection="1">
      <alignment horizontal="center"/>
    </xf>
    <xf numFmtId="1" fontId="1" fillId="6" borderId="0" xfId="0" applyNumberFormat="1" applyFont="1" applyFill="1" applyBorder="1" applyAlignment="1" applyProtection="1">
      <alignment horizontal="center"/>
    </xf>
    <xf numFmtId="0" fontId="18" fillId="2" borderId="8" xfId="0" applyFont="1" applyFill="1" applyBorder="1" applyAlignment="1" applyProtection="1">
      <alignment horizontal="center" vertical="justify"/>
      <protection hidden="1"/>
    </xf>
    <xf numFmtId="0" fontId="18" fillId="7" borderId="8" xfId="0" applyFont="1" applyFill="1" applyBorder="1" applyAlignment="1" applyProtection="1">
      <alignment horizontal="center" vertical="justify"/>
      <protection hidden="1"/>
    </xf>
    <xf numFmtId="0" fontId="18" fillId="2" borderId="4" xfId="0" applyFont="1" applyFill="1" applyBorder="1" applyAlignment="1" applyProtection="1">
      <alignment horizontal="center" vertical="justify"/>
      <protection hidden="1"/>
    </xf>
    <xf numFmtId="0" fontId="5" fillId="2" borderId="4" xfId="0" applyFont="1" applyFill="1" applyBorder="1" applyAlignment="1" applyProtection="1">
      <alignment horizontal="center" vertical="justify"/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0" fontId="2" fillId="2" borderId="4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textRotation="90" wrapText="1"/>
    </xf>
    <xf numFmtId="0" fontId="1" fillId="4" borderId="11" xfId="0" applyFont="1" applyFill="1" applyBorder="1" applyAlignment="1" applyProtection="1">
      <alignment horizontal="center" textRotation="90" wrapText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left" vertical="justify" wrapText="1"/>
      <protection hidden="1"/>
    </xf>
    <xf numFmtId="0" fontId="5" fillId="2" borderId="11" xfId="0" applyFont="1" applyFill="1" applyBorder="1" applyAlignment="1" applyProtection="1">
      <alignment horizontal="left" vertical="justify" wrapText="1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2" borderId="15" xfId="0" applyFont="1" applyFill="1" applyBorder="1" applyAlignment="1" applyProtection="1">
      <alignment horizontal="left" vertical="center" wrapText="1"/>
      <protection hidden="1"/>
    </xf>
    <xf numFmtId="0" fontId="11" fillId="4" borderId="4" xfId="0" applyFont="1" applyFill="1" applyBorder="1" applyAlignment="1" applyProtection="1">
      <alignment horizontal="center" wrapText="1"/>
    </xf>
    <xf numFmtId="0" fontId="11" fillId="4" borderId="11" xfId="0" applyFont="1" applyFill="1" applyBorder="1" applyAlignment="1" applyProtection="1">
      <alignment horizontal="center" wrapText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justify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13" fillId="4" borderId="13" xfId="0" applyFont="1" applyFill="1" applyBorder="1" applyAlignment="1" applyProtection="1">
      <alignment horizontal="center" vertical="center" wrapText="1"/>
      <protection hidden="1"/>
    </xf>
    <xf numFmtId="0" fontId="13" fillId="4" borderId="1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showGridLines="0" tabSelected="1" zoomScaleNormal="100" workbookViewId="0">
      <pane ySplit="5" topLeftCell="A6" activePane="bottomLeft" state="frozen"/>
      <selection pane="bottomLeft" activeCell="A6" sqref="A1:XFD1048576"/>
    </sheetView>
  </sheetViews>
  <sheetFormatPr defaultRowHeight="12.75" x14ac:dyDescent="0.2"/>
  <cols>
    <col min="1" max="2" width="6" style="55" customWidth="1"/>
    <col min="3" max="3" width="6.140625" style="56" customWidth="1"/>
    <col min="4" max="4" width="5.5703125" style="28" customWidth="1"/>
    <col min="5" max="5" width="16.85546875" style="28" customWidth="1"/>
    <col min="6" max="6" width="9.5703125" style="28" customWidth="1"/>
    <col min="7" max="18" width="3.7109375" style="29" customWidth="1"/>
    <col min="19" max="19" width="5.42578125" style="29" customWidth="1"/>
    <col min="20" max="20" width="6" style="29" customWidth="1"/>
    <col min="21" max="21" width="5.28515625" style="29" customWidth="1"/>
    <col min="22" max="27" width="3.140625" style="29" customWidth="1"/>
    <col min="28" max="16384" width="9.140625" style="29"/>
  </cols>
  <sheetData>
    <row r="1" spans="1:27" x14ac:dyDescent="0.2">
      <c r="A1" s="54" t="s">
        <v>64</v>
      </c>
      <c r="C1" s="16"/>
      <c r="D1" s="53">
        <v>2014</v>
      </c>
      <c r="E1" s="53"/>
      <c r="F1" s="37"/>
      <c r="G1" s="32" t="s">
        <v>11</v>
      </c>
    </row>
    <row r="2" spans="1:27" x14ac:dyDescent="0.2">
      <c r="A2" s="16"/>
      <c r="B2" s="16"/>
      <c r="C2" s="16"/>
      <c r="D2" s="50"/>
      <c r="E2" s="50"/>
      <c r="F2" s="37"/>
      <c r="G2" s="32" t="s">
        <v>65</v>
      </c>
    </row>
    <row r="3" spans="1:27" x14ac:dyDescent="0.2">
      <c r="A3" s="16"/>
      <c r="B3" s="16"/>
      <c r="C3" s="16"/>
      <c r="D3" s="30"/>
      <c r="E3" s="30"/>
      <c r="F3" s="37"/>
    </row>
    <row r="4" spans="1:27" ht="21.75" customHeight="1" x14ac:dyDescent="0.25">
      <c r="A4" s="86" t="s">
        <v>111</v>
      </c>
      <c r="B4" s="93" t="s">
        <v>27</v>
      </c>
      <c r="C4" s="95" t="s">
        <v>0</v>
      </c>
      <c r="D4" s="92" t="s">
        <v>3</v>
      </c>
      <c r="E4" s="92" t="s">
        <v>67</v>
      </c>
      <c r="F4" s="92" t="s">
        <v>52</v>
      </c>
      <c r="G4" s="65" t="s">
        <v>23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90" t="s">
        <v>10</v>
      </c>
      <c r="T4" s="97" t="s">
        <v>8</v>
      </c>
      <c r="U4" s="90" t="s">
        <v>63</v>
      </c>
      <c r="V4" s="88" t="s">
        <v>103</v>
      </c>
      <c r="W4" s="89"/>
      <c r="X4" s="89"/>
      <c r="Y4" s="89"/>
      <c r="Z4" s="89"/>
      <c r="AA4" s="89"/>
    </row>
    <row r="5" spans="1:27" ht="15" customHeight="1" x14ac:dyDescent="0.25">
      <c r="A5" s="87"/>
      <c r="B5" s="94"/>
      <c r="C5" s="96"/>
      <c r="D5" s="86"/>
      <c r="E5" s="86"/>
      <c r="F5" s="86"/>
      <c r="G5" s="67">
        <v>1</v>
      </c>
      <c r="H5" s="68">
        <v>2</v>
      </c>
      <c r="I5" s="69">
        <v>3</v>
      </c>
      <c r="J5" s="68">
        <v>4</v>
      </c>
      <c r="K5" s="69">
        <v>5</v>
      </c>
      <c r="L5" s="69">
        <v>6</v>
      </c>
      <c r="M5" s="68">
        <v>7</v>
      </c>
      <c r="N5" s="68">
        <v>8</v>
      </c>
      <c r="O5" s="68">
        <v>9</v>
      </c>
      <c r="P5" s="68">
        <v>10</v>
      </c>
      <c r="Q5" s="68">
        <v>11</v>
      </c>
      <c r="R5" s="68">
        <v>12</v>
      </c>
      <c r="S5" s="91"/>
      <c r="T5" s="98"/>
      <c r="U5" s="91"/>
      <c r="V5" s="88"/>
      <c r="W5" s="89"/>
      <c r="X5" s="89"/>
      <c r="Y5" s="89"/>
      <c r="Z5" s="89"/>
      <c r="AA5" s="89"/>
    </row>
    <row r="6" spans="1:27" x14ac:dyDescent="0.2">
      <c r="A6" s="82" t="str">
        <f>ЭТАПЫ!A6</f>
        <v>М</v>
      </c>
      <c r="B6" s="83">
        <f>ЭТАПЫ!C6</f>
        <v>2</v>
      </c>
      <c r="C6" s="84">
        <f t="shared" ref="C6:C37" si="0">$D$1-D6</f>
        <v>37</v>
      </c>
      <c r="D6" s="31">
        <f>ЭТАПЫ!E6</f>
        <v>1977</v>
      </c>
      <c r="E6" s="85" t="str">
        <f>ЭТАПЫ!F6</f>
        <v>Илясов Роман</v>
      </c>
      <c r="F6" s="27" t="str">
        <f>ЭТАПЫ!G6</f>
        <v>Сыктывкар</v>
      </c>
      <c r="G6" s="46" t="str">
        <f>ЭТАПЫ!I6</f>
        <v>0</v>
      </c>
      <c r="H6" s="46">
        <f>ЭТАПЫ!K6</f>
        <v>27</v>
      </c>
      <c r="I6" s="46">
        <f>ЭТАПЫ!M6</f>
        <v>27</v>
      </c>
      <c r="J6" s="46" t="str">
        <f>ЭТАПЫ!O6</f>
        <v>0</v>
      </c>
      <c r="K6" s="46">
        <f>ЭТАПЫ!Q6</f>
        <v>27</v>
      </c>
      <c r="L6" s="46">
        <f>ЭТАПЫ!S6</f>
        <v>27</v>
      </c>
      <c r="M6" s="46">
        <f>ЭТАПЫ!U6</f>
        <v>24</v>
      </c>
      <c r="N6" s="46">
        <f>ЭТАПЫ!W6</f>
        <v>27</v>
      </c>
      <c r="O6" s="46" t="str">
        <f>ЭТАПЫ!Y6</f>
        <v>0</v>
      </c>
      <c r="P6" s="46" t="str">
        <f>ЭТАПЫ!AA6</f>
        <v>0</v>
      </c>
      <c r="Q6" s="46" t="str">
        <f>ЭТАПЫ!AC6</f>
        <v>0</v>
      </c>
      <c r="R6" s="46">
        <f>ЭТАПЫ!AE6</f>
        <v>24</v>
      </c>
      <c r="S6" s="47">
        <f t="shared" ref="S6:S37" si="1">COUNT(G6:R6)</f>
        <v>7</v>
      </c>
      <c r="T6" s="78">
        <f t="shared" ref="T6:T37" si="2">SUM(V6:AA6)</f>
        <v>159</v>
      </c>
      <c r="U6" s="77">
        <v>1</v>
      </c>
      <c r="V6" s="79">
        <f t="shared" ref="V6:V37" si="3">IFERROR(LARGE($G6:$R6,1),0)</f>
        <v>27</v>
      </c>
      <c r="W6" s="79">
        <f t="shared" ref="W6:W37" si="4">IFERROR(LARGE($G6:$R6,2),0)</f>
        <v>27</v>
      </c>
      <c r="X6" s="79">
        <f t="shared" ref="X6:X37" si="5">IFERROR(LARGE($G6:$R6,3),0)</f>
        <v>27</v>
      </c>
      <c r="Y6" s="79">
        <f t="shared" ref="Y6:Y37" si="6">IFERROR(LARGE($G6:$R6,4),0)</f>
        <v>27</v>
      </c>
      <c r="Z6" s="79">
        <f t="shared" ref="Z6:Z37" si="7">IFERROR(LARGE($G6:$R6,5),0)</f>
        <v>27</v>
      </c>
      <c r="AA6" s="79">
        <f t="shared" ref="AA6:AA37" si="8">IFERROR(LARGE($G6:$R6,6),0)</f>
        <v>24</v>
      </c>
    </row>
    <row r="7" spans="1:27" x14ac:dyDescent="0.2">
      <c r="A7" s="80" t="str">
        <f>ЭТАПЫ!A10</f>
        <v>М</v>
      </c>
      <c r="B7" s="57">
        <f>ЭТАПЫ!C10</f>
        <v>2</v>
      </c>
      <c r="C7" s="40">
        <f t="shared" si="0"/>
        <v>37</v>
      </c>
      <c r="D7" s="41">
        <f>ЭТАПЫ!E10</f>
        <v>1977</v>
      </c>
      <c r="E7" s="59" t="str">
        <f>ЭТАПЫ!F10</f>
        <v>Федоров Владилен</v>
      </c>
      <c r="F7" s="42" t="str">
        <f>ЭТАПЫ!G10</f>
        <v>Сыктывкар</v>
      </c>
      <c r="G7" s="58" t="str">
        <f>ЭТАПЫ!I10</f>
        <v>0</v>
      </c>
      <c r="H7" s="46" t="str">
        <f>ЭТАПЫ!K10</f>
        <v>0</v>
      </c>
      <c r="I7" s="46">
        <f>ЭТАПЫ!M10</f>
        <v>24</v>
      </c>
      <c r="J7" s="46" t="str">
        <f>ЭТАПЫ!O10</f>
        <v>0</v>
      </c>
      <c r="K7" s="46">
        <f>ЭТАПЫ!Q10</f>
        <v>24</v>
      </c>
      <c r="L7" s="46" t="str">
        <f>ЭТАПЫ!S10</f>
        <v>0</v>
      </c>
      <c r="M7" s="46">
        <f>ЭТАПЫ!U10</f>
        <v>22</v>
      </c>
      <c r="N7" s="46">
        <f>ЭТАПЫ!W10</f>
        <v>24</v>
      </c>
      <c r="O7" s="46">
        <f>ЭТАПЫ!Y10</f>
        <v>24</v>
      </c>
      <c r="P7" s="46">
        <f>ЭТАПЫ!AA10</f>
        <v>24</v>
      </c>
      <c r="Q7" s="46" t="str">
        <f>ЭТАПЫ!AC10</f>
        <v>0</v>
      </c>
      <c r="R7" s="46">
        <f>ЭТАПЫ!AE10</f>
        <v>18</v>
      </c>
      <c r="S7" s="47">
        <f t="shared" si="1"/>
        <v>7</v>
      </c>
      <c r="T7" s="78">
        <f t="shared" si="2"/>
        <v>142</v>
      </c>
      <c r="U7" s="77">
        <v>2</v>
      </c>
      <c r="V7" s="79">
        <f t="shared" si="3"/>
        <v>24</v>
      </c>
      <c r="W7" s="79">
        <f t="shared" si="4"/>
        <v>24</v>
      </c>
      <c r="X7" s="79">
        <f t="shared" si="5"/>
        <v>24</v>
      </c>
      <c r="Y7" s="79">
        <f t="shared" si="6"/>
        <v>24</v>
      </c>
      <c r="Z7" s="79">
        <f t="shared" si="7"/>
        <v>24</v>
      </c>
      <c r="AA7" s="79">
        <f t="shared" si="8"/>
        <v>22</v>
      </c>
    </row>
    <row r="8" spans="1:27" x14ac:dyDescent="0.2">
      <c r="A8" s="80" t="str">
        <f>ЭТАПЫ!A7</f>
        <v>М</v>
      </c>
      <c r="B8" s="57">
        <f>ЭТАПЫ!C7</f>
        <v>2</v>
      </c>
      <c r="C8" s="40">
        <f t="shared" si="0"/>
        <v>37</v>
      </c>
      <c r="D8" s="41">
        <f>ЭТАПЫ!E7</f>
        <v>1977</v>
      </c>
      <c r="E8" s="59" t="str">
        <f>ЭТАПЫ!F7</f>
        <v>Крючков Дмитрий</v>
      </c>
      <c r="F8" s="42" t="str">
        <f>ЭТАПЫ!G7</f>
        <v>Азимут</v>
      </c>
      <c r="G8" s="58">
        <f>ЭТАПЫ!I7</f>
        <v>14</v>
      </c>
      <c r="H8" s="46">
        <f>ЭТАПЫ!K7</f>
        <v>18</v>
      </c>
      <c r="I8" s="46" t="str">
        <f>ЭТАПЫ!M7</f>
        <v>0</v>
      </c>
      <c r="J8" s="46">
        <f>ЭТАПЫ!O7</f>
        <v>22</v>
      </c>
      <c r="K8" s="46">
        <f>ЭТАПЫ!Q7</f>
        <v>21</v>
      </c>
      <c r="L8" s="46" t="str">
        <f>ЭТАПЫ!S7</f>
        <v>0</v>
      </c>
      <c r="M8" s="46">
        <f>ЭТАПЫ!U7</f>
        <v>25</v>
      </c>
      <c r="N8" s="46">
        <f>ЭТАПЫ!W7</f>
        <v>21</v>
      </c>
      <c r="O8" s="46">
        <f>ЭТАПЫ!Y7</f>
        <v>27</v>
      </c>
      <c r="P8" s="46">
        <f>ЭТАПЫ!AA7</f>
        <v>20</v>
      </c>
      <c r="Q8" s="46">
        <f>ЭТАПЫ!AC7</f>
        <v>25</v>
      </c>
      <c r="R8" s="46" t="str">
        <f>ЭТАПЫ!AE7</f>
        <v>0</v>
      </c>
      <c r="S8" s="47">
        <f t="shared" si="1"/>
        <v>9</v>
      </c>
      <c r="T8" s="78">
        <f t="shared" si="2"/>
        <v>141</v>
      </c>
      <c r="U8" s="77">
        <v>3</v>
      </c>
      <c r="V8" s="79">
        <f t="shared" si="3"/>
        <v>27</v>
      </c>
      <c r="W8" s="79">
        <f t="shared" si="4"/>
        <v>25</v>
      </c>
      <c r="X8" s="79">
        <f t="shared" si="5"/>
        <v>25</v>
      </c>
      <c r="Y8" s="79">
        <f t="shared" si="6"/>
        <v>22</v>
      </c>
      <c r="Z8" s="79">
        <f t="shared" si="7"/>
        <v>21</v>
      </c>
      <c r="AA8" s="79">
        <f t="shared" si="8"/>
        <v>21</v>
      </c>
    </row>
    <row r="9" spans="1:27" x14ac:dyDescent="0.2">
      <c r="A9" s="80" t="str">
        <f>ЭТАПЫ!A9</f>
        <v>М</v>
      </c>
      <c r="B9" s="57">
        <f>ЭТАПЫ!C9</f>
        <v>0</v>
      </c>
      <c r="C9" s="40">
        <f t="shared" si="0"/>
        <v>28</v>
      </c>
      <c r="D9" s="41">
        <f>ЭТАПЫ!E9</f>
        <v>1986</v>
      </c>
      <c r="E9" s="59" t="str">
        <f>ЭТАПЫ!F9</f>
        <v>Чураков Иван</v>
      </c>
      <c r="F9" s="42" t="str">
        <f>ЭТАПЫ!G9</f>
        <v>Сыктывкар</v>
      </c>
      <c r="G9" s="58" t="str">
        <f>ЭТАПЫ!I9</f>
        <v>0</v>
      </c>
      <c r="H9" s="46">
        <f>ЭТАПЫ!K9</f>
        <v>19</v>
      </c>
      <c r="I9" s="46">
        <f>ЭТАПЫ!M9</f>
        <v>20</v>
      </c>
      <c r="J9" s="46" t="str">
        <f>ЭТАПЫ!O9</f>
        <v>0</v>
      </c>
      <c r="K9" s="46">
        <f>ЭТАПЫ!Q9</f>
        <v>25</v>
      </c>
      <c r="L9" s="46">
        <f>ЭТАПЫ!S9</f>
        <v>19</v>
      </c>
      <c r="M9" s="46">
        <f>ЭТАПЫ!U9</f>
        <v>18</v>
      </c>
      <c r="N9" s="46" t="str">
        <f>ЭТАПЫ!W9</f>
        <v>0</v>
      </c>
      <c r="O9" s="46">
        <f>ЭТАПЫ!Y9</f>
        <v>17</v>
      </c>
      <c r="P9" s="46" t="str">
        <f>ЭТАПЫ!AA9</f>
        <v>0</v>
      </c>
      <c r="Q9" s="46">
        <f>ЭТАПЫ!AC9</f>
        <v>25</v>
      </c>
      <c r="R9" s="46" t="str">
        <f>ЭТАПЫ!AE9</f>
        <v>0</v>
      </c>
      <c r="S9" s="47">
        <f t="shared" si="1"/>
        <v>7</v>
      </c>
      <c r="T9" s="78">
        <f t="shared" si="2"/>
        <v>126</v>
      </c>
      <c r="U9" s="77">
        <v>4</v>
      </c>
      <c r="V9" s="79">
        <f t="shared" si="3"/>
        <v>25</v>
      </c>
      <c r="W9" s="79">
        <f t="shared" si="4"/>
        <v>25</v>
      </c>
      <c r="X9" s="79">
        <f t="shared" si="5"/>
        <v>20</v>
      </c>
      <c r="Y9" s="79">
        <f t="shared" si="6"/>
        <v>19</v>
      </c>
      <c r="Z9" s="79">
        <f t="shared" si="7"/>
        <v>19</v>
      </c>
      <c r="AA9" s="79">
        <f t="shared" si="8"/>
        <v>18</v>
      </c>
    </row>
    <row r="10" spans="1:27" x14ac:dyDescent="0.2">
      <c r="A10" s="80" t="str">
        <f>ЭТАПЫ!A11</f>
        <v>М</v>
      </c>
      <c r="B10" s="57">
        <f>ЭТАПЫ!C11</f>
        <v>0</v>
      </c>
      <c r="C10" s="40">
        <f t="shared" si="0"/>
        <v>24</v>
      </c>
      <c r="D10" s="41">
        <f>ЭТАПЫ!E11</f>
        <v>1990</v>
      </c>
      <c r="E10" s="59" t="str">
        <f>ЭТАПЫ!F11</f>
        <v>Рудаков Константин</v>
      </c>
      <c r="F10" s="42" t="str">
        <f>ЭТАПЫ!G11</f>
        <v>ОК</v>
      </c>
      <c r="G10" s="58">
        <f>ЭТАПЫ!I11</f>
        <v>19</v>
      </c>
      <c r="H10" s="46" t="str">
        <f>ЭТАПЫ!K11</f>
        <v>0</v>
      </c>
      <c r="I10" s="46" t="str">
        <f>ЭТАПЫ!M11</f>
        <v>0</v>
      </c>
      <c r="J10" s="46" t="str">
        <f>ЭТАПЫ!O11</f>
        <v>0</v>
      </c>
      <c r="K10" s="46">
        <f>ЭТАПЫ!Q11</f>
        <v>20</v>
      </c>
      <c r="L10" s="46">
        <f>ЭТАПЫ!S11</f>
        <v>22</v>
      </c>
      <c r="M10" s="46">
        <f>ЭТАПЫ!U11</f>
        <v>12</v>
      </c>
      <c r="N10" s="46">
        <f>ЭТАПЫ!W11</f>
        <v>17</v>
      </c>
      <c r="O10" s="46">
        <f>ЭТАПЫ!Y11</f>
        <v>25</v>
      </c>
      <c r="P10" s="46" t="str">
        <f>ЭТАПЫ!AA11</f>
        <v>0</v>
      </c>
      <c r="Q10" s="46">
        <f>ЭТАПЫ!AC11</f>
        <v>22</v>
      </c>
      <c r="R10" s="46" t="str">
        <f>ЭТАПЫ!AE11</f>
        <v>0</v>
      </c>
      <c r="S10" s="47">
        <f t="shared" si="1"/>
        <v>7</v>
      </c>
      <c r="T10" s="78">
        <f t="shared" si="2"/>
        <v>125</v>
      </c>
      <c r="U10" s="77">
        <v>5</v>
      </c>
      <c r="V10" s="79">
        <f t="shared" si="3"/>
        <v>25</v>
      </c>
      <c r="W10" s="79">
        <f t="shared" si="4"/>
        <v>22</v>
      </c>
      <c r="X10" s="79">
        <f t="shared" si="5"/>
        <v>22</v>
      </c>
      <c r="Y10" s="79">
        <f t="shared" si="6"/>
        <v>20</v>
      </c>
      <c r="Z10" s="79">
        <f t="shared" si="7"/>
        <v>19</v>
      </c>
      <c r="AA10" s="79">
        <f t="shared" si="8"/>
        <v>17</v>
      </c>
    </row>
    <row r="11" spans="1:27" x14ac:dyDescent="0.2">
      <c r="A11" s="80" t="str">
        <f>ЭТАПЫ!A8</f>
        <v>М</v>
      </c>
      <c r="B11" s="57">
        <f>ЭТАПЫ!C8</f>
        <v>0</v>
      </c>
      <c r="C11" s="40">
        <f t="shared" si="0"/>
        <v>34</v>
      </c>
      <c r="D11" s="41">
        <f>ЭТАПЫ!E8</f>
        <v>1980</v>
      </c>
      <c r="E11" s="59" t="str">
        <f>ЭТАПЫ!F8</f>
        <v>Козлов Алексей</v>
      </c>
      <c r="F11" s="42" t="str">
        <f>ЭТАПЫ!G8</f>
        <v>Азимут</v>
      </c>
      <c r="G11" s="58">
        <f>ЭТАПЫ!I8</f>
        <v>8</v>
      </c>
      <c r="H11" s="46">
        <f>ЭТАПЫ!K8</f>
        <v>18</v>
      </c>
      <c r="I11" s="46">
        <f>ЭТАПЫ!M8</f>
        <v>17</v>
      </c>
      <c r="J11" s="46">
        <f>ЭТАПЫ!O8</f>
        <v>18</v>
      </c>
      <c r="K11" s="46">
        <f>ЭТАПЫ!Q8</f>
        <v>17</v>
      </c>
      <c r="L11" s="46">
        <f>ЭТАПЫ!S8</f>
        <v>15</v>
      </c>
      <c r="M11" s="46">
        <f>ЭТАПЫ!U8</f>
        <v>25</v>
      </c>
      <c r="N11" s="46" t="str">
        <f>ЭТАПЫ!W8</f>
        <v>0</v>
      </c>
      <c r="O11" s="46" t="str">
        <f>ЭТАПЫ!Y8</f>
        <v>0</v>
      </c>
      <c r="P11" s="46" t="str">
        <f>ЭТАПЫ!AA8</f>
        <v>0</v>
      </c>
      <c r="Q11" s="46">
        <f>ЭТАПЫ!AC8</f>
        <v>25</v>
      </c>
      <c r="R11" s="46" t="str">
        <f>ЭТАПЫ!AE8</f>
        <v>0</v>
      </c>
      <c r="S11" s="47">
        <f t="shared" si="1"/>
        <v>8</v>
      </c>
      <c r="T11" s="78">
        <f t="shared" si="2"/>
        <v>120</v>
      </c>
      <c r="U11" s="77">
        <v>6</v>
      </c>
      <c r="V11" s="79">
        <f t="shared" si="3"/>
        <v>25</v>
      </c>
      <c r="W11" s="79">
        <f t="shared" si="4"/>
        <v>25</v>
      </c>
      <c r="X11" s="79">
        <f t="shared" si="5"/>
        <v>18</v>
      </c>
      <c r="Y11" s="79">
        <f t="shared" si="6"/>
        <v>18</v>
      </c>
      <c r="Z11" s="79">
        <f t="shared" si="7"/>
        <v>17</v>
      </c>
      <c r="AA11" s="79">
        <f t="shared" si="8"/>
        <v>17</v>
      </c>
    </row>
    <row r="12" spans="1:27" x14ac:dyDescent="0.2">
      <c r="A12" s="80" t="str">
        <f>ЭТАПЫ!A12</f>
        <v>М</v>
      </c>
      <c r="B12" s="57">
        <f>ЭТАПЫ!C12</f>
        <v>0</v>
      </c>
      <c r="C12" s="40">
        <f t="shared" si="0"/>
        <v>32</v>
      </c>
      <c r="D12" s="41">
        <f>ЭТАПЫ!E12</f>
        <v>1982</v>
      </c>
      <c r="E12" s="59" t="str">
        <f>ЭТАПЫ!F12</f>
        <v>Рябиков Александр</v>
      </c>
      <c r="F12" s="42" t="str">
        <f>ЭТАПЫ!G12</f>
        <v>Сыктывкар</v>
      </c>
      <c r="G12" s="58">
        <f>ЭТАПЫ!I12</f>
        <v>11</v>
      </c>
      <c r="H12" s="46" t="str">
        <f>ЭТАПЫ!K12</f>
        <v>0</v>
      </c>
      <c r="I12" s="46" t="str">
        <f>ЭТАПЫ!M12</f>
        <v>0</v>
      </c>
      <c r="J12" s="46" t="str">
        <f>ЭТАПЫ!O12</f>
        <v>0</v>
      </c>
      <c r="K12" s="46">
        <f>ЭТАПЫ!Q12</f>
        <v>14</v>
      </c>
      <c r="L12" s="46">
        <f>ЭТАПЫ!S12</f>
        <v>18</v>
      </c>
      <c r="M12" s="46">
        <f>ЭТАПЫ!U12</f>
        <v>14</v>
      </c>
      <c r="N12" s="46">
        <f>ЭТАПЫ!W12</f>
        <v>18</v>
      </c>
      <c r="O12" s="46">
        <f>ЭТАПЫ!Y12</f>
        <v>16</v>
      </c>
      <c r="P12" s="46" t="str">
        <f>ЭТАПЫ!AA12</f>
        <v>0</v>
      </c>
      <c r="Q12" s="46" t="str">
        <f>ЭТАПЫ!AC12</f>
        <v>0</v>
      </c>
      <c r="R12" s="46">
        <f>ЭТАПЫ!AE12</f>
        <v>20</v>
      </c>
      <c r="S12" s="47">
        <f t="shared" si="1"/>
        <v>7</v>
      </c>
      <c r="T12" s="78">
        <f t="shared" si="2"/>
        <v>100</v>
      </c>
      <c r="U12" s="77">
        <v>7</v>
      </c>
      <c r="V12" s="79">
        <f t="shared" si="3"/>
        <v>20</v>
      </c>
      <c r="W12" s="79">
        <f t="shared" si="4"/>
        <v>18</v>
      </c>
      <c r="X12" s="79">
        <f t="shared" si="5"/>
        <v>18</v>
      </c>
      <c r="Y12" s="79">
        <f t="shared" si="6"/>
        <v>16</v>
      </c>
      <c r="Z12" s="79">
        <f t="shared" si="7"/>
        <v>14</v>
      </c>
      <c r="AA12" s="79">
        <f t="shared" si="8"/>
        <v>14</v>
      </c>
    </row>
    <row r="13" spans="1:27" x14ac:dyDescent="0.2">
      <c r="A13" s="80" t="str">
        <f>ЭТАПЫ!A14</f>
        <v>М</v>
      </c>
      <c r="B13" s="57">
        <f>ЭТАПЫ!C14</f>
        <v>0</v>
      </c>
      <c r="C13" s="40">
        <f t="shared" si="0"/>
        <v>30</v>
      </c>
      <c r="D13" s="41">
        <f>ЭТАПЫ!E14</f>
        <v>1984</v>
      </c>
      <c r="E13" s="59" t="str">
        <f>ЭТАПЫ!F14</f>
        <v>Михайлов Иван</v>
      </c>
      <c r="F13" s="42" t="str">
        <f>ЭТАПЫ!G14</f>
        <v>Сыктывкар</v>
      </c>
      <c r="G13" s="58">
        <f>ЭТАПЫ!I14</f>
        <v>16</v>
      </c>
      <c r="H13" s="46">
        <f>ЭТАПЫ!K14</f>
        <v>13</v>
      </c>
      <c r="I13" s="46">
        <f>ЭТАПЫ!M14</f>
        <v>18</v>
      </c>
      <c r="J13" s="46">
        <f>ЭТАПЫ!O14</f>
        <v>15</v>
      </c>
      <c r="K13" s="46">
        <f>ЭТАПЫ!Q14</f>
        <v>12</v>
      </c>
      <c r="L13" s="46" t="str">
        <f>ЭТАПЫ!S14</f>
        <v>0</v>
      </c>
      <c r="M13" s="46" t="str">
        <f>ЭТАПЫ!U14</f>
        <v>0</v>
      </c>
      <c r="N13" s="46" t="str">
        <f>ЭТАПЫ!W14</f>
        <v>0</v>
      </c>
      <c r="O13" s="46" t="str">
        <f>ЭТАПЫ!Y14</f>
        <v>0</v>
      </c>
      <c r="P13" s="46">
        <f>ЭТАПЫ!AA14</f>
        <v>16</v>
      </c>
      <c r="Q13" s="46" t="str">
        <f>ЭТАПЫ!AC14</f>
        <v>0</v>
      </c>
      <c r="R13" s="46">
        <f>ЭТАПЫ!AE14</f>
        <v>17</v>
      </c>
      <c r="S13" s="47">
        <f t="shared" si="1"/>
        <v>7</v>
      </c>
      <c r="T13" s="78">
        <f t="shared" si="2"/>
        <v>95</v>
      </c>
      <c r="U13" s="77">
        <v>8</v>
      </c>
      <c r="V13" s="79">
        <f t="shared" si="3"/>
        <v>18</v>
      </c>
      <c r="W13" s="79">
        <f t="shared" si="4"/>
        <v>17</v>
      </c>
      <c r="X13" s="79">
        <f t="shared" si="5"/>
        <v>16</v>
      </c>
      <c r="Y13" s="79">
        <f t="shared" si="6"/>
        <v>16</v>
      </c>
      <c r="Z13" s="79">
        <f t="shared" si="7"/>
        <v>15</v>
      </c>
      <c r="AA13" s="79">
        <f t="shared" si="8"/>
        <v>13</v>
      </c>
    </row>
    <row r="14" spans="1:27" x14ac:dyDescent="0.2">
      <c r="A14" s="80" t="str">
        <f>ЭТАПЫ!A20</f>
        <v>М</v>
      </c>
      <c r="B14" s="57">
        <f>ЭТАПЫ!C20</f>
        <v>4</v>
      </c>
      <c r="C14" s="40">
        <f t="shared" si="0"/>
        <v>53</v>
      </c>
      <c r="D14" s="41">
        <f>ЭТАПЫ!E20</f>
        <v>1961</v>
      </c>
      <c r="E14" s="59" t="str">
        <f>ЭТАПЫ!F20</f>
        <v>Шевелев Александр</v>
      </c>
      <c r="F14" s="42" t="str">
        <f>ЭТАПЫ!G20</f>
        <v>Корткерос</v>
      </c>
      <c r="G14" s="58">
        <f>ЭТАПЫ!I20</f>
        <v>14</v>
      </c>
      <c r="H14" s="46" t="str">
        <f>ЭТАПЫ!K20</f>
        <v>0</v>
      </c>
      <c r="I14" s="46" t="str">
        <f>ЭТАПЫ!M20</f>
        <v>0</v>
      </c>
      <c r="J14" s="46">
        <f>ЭТАПЫ!O20</f>
        <v>29</v>
      </c>
      <c r="K14" s="46" t="str">
        <f>ЭТАПЫ!Q20</f>
        <v>0</v>
      </c>
      <c r="L14" s="46" t="str">
        <f>ЭТАПЫ!S20</f>
        <v>0</v>
      </c>
      <c r="M14" s="46" t="str">
        <f>ЭТАПЫ!U20</f>
        <v>0</v>
      </c>
      <c r="N14" s="46" t="str">
        <f>ЭТАПЫ!W20</f>
        <v>0</v>
      </c>
      <c r="O14" s="46" t="str">
        <f>ЭТАПЫ!Y20</f>
        <v>0</v>
      </c>
      <c r="P14" s="46">
        <f>ЭТАПЫ!AA20</f>
        <v>25</v>
      </c>
      <c r="Q14" s="46" t="str">
        <f>ЭТАПЫ!AC20</f>
        <v>0</v>
      </c>
      <c r="R14" s="46">
        <f>ЭТАПЫ!AE20</f>
        <v>17</v>
      </c>
      <c r="S14" s="47">
        <f t="shared" si="1"/>
        <v>4</v>
      </c>
      <c r="T14" s="78">
        <f t="shared" si="2"/>
        <v>85</v>
      </c>
      <c r="U14" s="77">
        <v>9</v>
      </c>
      <c r="V14" s="79">
        <f t="shared" si="3"/>
        <v>29</v>
      </c>
      <c r="W14" s="79">
        <f t="shared" si="4"/>
        <v>25</v>
      </c>
      <c r="X14" s="79">
        <f t="shared" si="5"/>
        <v>17</v>
      </c>
      <c r="Y14" s="79">
        <f t="shared" si="6"/>
        <v>14</v>
      </c>
      <c r="Z14" s="79">
        <f t="shared" si="7"/>
        <v>0</v>
      </c>
      <c r="AA14" s="79">
        <f t="shared" si="8"/>
        <v>0</v>
      </c>
    </row>
    <row r="15" spans="1:27" x14ac:dyDescent="0.2">
      <c r="A15" s="80" t="str">
        <f>ЭТАПЫ!A13</f>
        <v>М</v>
      </c>
      <c r="B15" s="57">
        <f>ЭТАПЫ!C13</f>
        <v>0</v>
      </c>
      <c r="C15" s="40">
        <f t="shared" si="0"/>
        <v>17</v>
      </c>
      <c r="D15" s="41">
        <f>ЭТАПЫ!E13</f>
        <v>1997</v>
      </c>
      <c r="E15" s="59" t="str">
        <f>ЭТАПЫ!F13</f>
        <v>Шлопов Иван</v>
      </c>
      <c r="F15" s="42" t="str">
        <f>ЭТАПЫ!G13</f>
        <v>Сыктывкар</v>
      </c>
      <c r="G15" s="58">
        <f>ЭТАПЫ!I13</f>
        <v>18</v>
      </c>
      <c r="H15" s="46">
        <f>ЭТАПЫ!K13</f>
        <v>15</v>
      </c>
      <c r="I15" s="46" t="str">
        <f>ЭТАПЫ!M13</f>
        <v>0</v>
      </c>
      <c r="J15" s="46" t="str">
        <f>ЭТАПЫ!O13</f>
        <v>0</v>
      </c>
      <c r="K15" s="46" t="str">
        <f>ЭТАПЫ!Q13</f>
        <v>0</v>
      </c>
      <c r="L15" s="46">
        <f>ЭТАПЫ!S13</f>
        <v>16</v>
      </c>
      <c r="M15" s="46" t="str">
        <f>ЭТАПЫ!U13</f>
        <v>0</v>
      </c>
      <c r="N15" s="46">
        <f>ЭТАПЫ!W13</f>
        <v>15</v>
      </c>
      <c r="O15" s="46">
        <f>ЭТАПЫ!Y13</f>
        <v>19</v>
      </c>
      <c r="P15" s="46" t="str">
        <f>ЭТАПЫ!AA13</f>
        <v>0</v>
      </c>
      <c r="Q15" s="46" t="str">
        <f>ЭТАПЫ!AC13</f>
        <v>0</v>
      </c>
      <c r="R15" s="46" t="str">
        <f>ЭТАПЫ!AE13</f>
        <v>0</v>
      </c>
      <c r="S15" s="47">
        <f t="shared" si="1"/>
        <v>5</v>
      </c>
      <c r="T15" s="78">
        <f t="shared" si="2"/>
        <v>83</v>
      </c>
      <c r="U15" s="77">
        <v>10</v>
      </c>
      <c r="V15" s="79">
        <f t="shared" si="3"/>
        <v>19</v>
      </c>
      <c r="W15" s="79">
        <f t="shared" si="4"/>
        <v>18</v>
      </c>
      <c r="X15" s="79">
        <f t="shared" si="5"/>
        <v>16</v>
      </c>
      <c r="Y15" s="79">
        <f t="shared" si="6"/>
        <v>15</v>
      </c>
      <c r="Z15" s="79">
        <f t="shared" si="7"/>
        <v>15</v>
      </c>
      <c r="AA15" s="79">
        <f t="shared" si="8"/>
        <v>0</v>
      </c>
    </row>
    <row r="16" spans="1:27" x14ac:dyDescent="0.2">
      <c r="A16" s="80" t="str">
        <f>ЭТАПЫ!A24</f>
        <v>М</v>
      </c>
      <c r="B16" s="57">
        <f>ЭТАПЫ!C24</f>
        <v>2</v>
      </c>
      <c r="C16" s="40">
        <f t="shared" si="0"/>
        <v>38</v>
      </c>
      <c r="D16" s="41">
        <f>ЭТАПЫ!E24</f>
        <v>1976</v>
      </c>
      <c r="E16" s="59" t="str">
        <f>ЭТАПЫ!F24</f>
        <v>Коюшев Иван</v>
      </c>
      <c r="F16" s="42" t="str">
        <f>ЭТАПЫ!G24</f>
        <v>Корткерос</v>
      </c>
      <c r="G16" s="58">
        <f>ЭТАПЫ!I24</f>
        <v>16</v>
      </c>
      <c r="H16" s="46" t="str">
        <f>ЭТАПЫ!K24</f>
        <v>0</v>
      </c>
      <c r="I16" s="46" t="str">
        <f>ЭТАПЫ!M24</f>
        <v>0</v>
      </c>
      <c r="J16" s="46">
        <f>ЭТАПЫ!O24</f>
        <v>24</v>
      </c>
      <c r="K16" s="46" t="str">
        <f>ЭТАПЫ!Q24</f>
        <v>0</v>
      </c>
      <c r="L16" s="46" t="str">
        <f>ЭТАПЫ!S24</f>
        <v>0</v>
      </c>
      <c r="M16" s="46" t="str">
        <f>ЭТАПЫ!U24</f>
        <v>0</v>
      </c>
      <c r="N16" s="46" t="str">
        <f>ЭТАПЫ!W24</f>
        <v>0</v>
      </c>
      <c r="O16" s="46" t="str">
        <f>ЭТАПЫ!Y24</f>
        <v>0</v>
      </c>
      <c r="P16" s="46">
        <f>ЭТАПЫ!AA24</f>
        <v>19</v>
      </c>
      <c r="Q16" s="46" t="str">
        <f>ЭТАПЫ!AC24</f>
        <v>0</v>
      </c>
      <c r="R16" s="46">
        <f>ЭТАПЫ!AE24</f>
        <v>16</v>
      </c>
      <c r="S16" s="47">
        <f t="shared" si="1"/>
        <v>4</v>
      </c>
      <c r="T16" s="78">
        <f t="shared" si="2"/>
        <v>75</v>
      </c>
      <c r="U16" s="77">
        <v>11</v>
      </c>
      <c r="V16" s="79">
        <f t="shared" si="3"/>
        <v>24</v>
      </c>
      <c r="W16" s="79">
        <f t="shared" si="4"/>
        <v>19</v>
      </c>
      <c r="X16" s="79">
        <f t="shared" si="5"/>
        <v>16</v>
      </c>
      <c r="Y16" s="79">
        <f t="shared" si="6"/>
        <v>16</v>
      </c>
      <c r="Z16" s="79">
        <f t="shared" si="7"/>
        <v>0</v>
      </c>
      <c r="AA16" s="79">
        <f t="shared" si="8"/>
        <v>0</v>
      </c>
    </row>
    <row r="17" spans="1:27" x14ac:dyDescent="0.2">
      <c r="A17" s="80" t="str">
        <f>ЭТАПЫ!A35</f>
        <v>М</v>
      </c>
      <c r="B17" s="57">
        <f>ЭТАПЫ!C35</f>
        <v>0</v>
      </c>
      <c r="C17" s="40">
        <f t="shared" si="0"/>
        <v>26</v>
      </c>
      <c r="D17" s="41">
        <f>ЭТАПЫ!E35</f>
        <v>1988</v>
      </c>
      <c r="E17" s="59" t="str">
        <f>ЭТАПЫ!F35</f>
        <v>Шевелев Дмитрий</v>
      </c>
      <c r="F17" s="42" t="str">
        <f>ЭТАПЫ!G35</f>
        <v>Корткерос</v>
      </c>
      <c r="G17" s="58">
        <f>ЭТАПЫ!I35</f>
        <v>20</v>
      </c>
      <c r="H17" s="46" t="str">
        <f>ЭТАПЫ!K35</f>
        <v>0</v>
      </c>
      <c r="I17" s="46" t="str">
        <f>ЭТАПЫ!M35</f>
        <v>0</v>
      </c>
      <c r="J17" s="46" t="str">
        <f>ЭТАПЫ!O35</f>
        <v>0</v>
      </c>
      <c r="K17" s="46" t="str">
        <f>ЭТАПЫ!Q35</f>
        <v>0</v>
      </c>
      <c r="L17" s="46" t="str">
        <f>ЭТАПЫ!S35</f>
        <v>0</v>
      </c>
      <c r="M17" s="46" t="str">
        <f>ЭТАПЫ!U35</f>
        <v>0</v>
      </c>
      <c r="N17" s="46" t="str">
        <f>ЭТАПЫ!W35</f>
        <v>0</v>
      </c>
      <c r="O17" s="46" t="str">
        <f>ЭТАПЫ!Y35</f>
        <v>0</v>
      </c>
      <c r="P17" s="46">
        <f>ЭТАПЫ!AA35</f>
        <v>25</v>
      </c>
      <c r="Q17" s="46" t="str">
        <f>ЭТАПЫ!AC35</f>
        <v>0</v>
      </c>
      <c r="R17" s="46">
        <f>ЭТАПЫ!AE35</f>
        <v>25</v>
      </c>
      <c r="S17" s="47">
        <f t="shared" si="1"/>
        <v>3</v>
      </c>
      <c r="T17" s="78">
        <f t="shared" si="2"/>
        <v>70</v>
      </c>
      <c r="U17" s="77">
        <v>12</v>
      </c>
      <c r="V17" s="79">
        <f t="shared" si="3"/>
        <v>25</v>
      </c>
      <c r="W17" s="79">
        <f t="shared" si="4"/>
        <v>25</v>
      </c>
      <c r="X17" s="79">
        <f t="shared" si="5"/>
        <v>20</v>
      </c>
      <c r="Y17" s="79">
        <f t="shared" si="6"/>
        <v>0</v>
      </c>
      <c r="Z17" s="79">
        <f t="shared" si="7"/>
        <v>0</v>
      </c>
      <c r="AA17" s="79">
        <f t="shared" si="8"/>
        <v>0</v>
      </c>
    </row>
    <row r="18" spans="1:27" x14ac:dyDescent="0.2">
      <c r="A18" s="80" t="str">
        <f>ЭТАПЫ!A15</f>
        <v>М</v>
      </c>
      <c r="B18" s="57">
        <f>ЭТАПЫ!C15</f>
        <v>0</v>
      </c>
      <c r="C18" s="40">
        <f t="shared" si="0"/>
        <v>16</v>
      </c>
      <c r="D18" s="41">
        <f>ЭТАПЫ!E15</f>
        <v>1998</v>
      </c>
      <c r="E18" s="59" t="str">
        <f>ЭТАПЫ!F15</f>
        <v>Напалков Владимир</v>
      </c>
      <c r="F18" s="42" t="str">
        <f>ЭТАПЫ!G15</f>
        <v>ОК</v>
      </c>
      <c r="G18" s="58">
        <f>ЭТАПЫ!I15</f>
        <v>7</v>
      </c>
      <c r="H18" s="46">
        <f>ЭТАПЫ!K15</f>
        <v>22</v>
      </c>
      <c r="I18" s="46" t="str">
        <f>ЭТАПЫ!M15</f>
        <v>0</v>
      </c>
      <c r="J18" s="46" t="str">
        <f>ЭТАПЫ!O15</f>
        <v>0</v>
      </c>
      <c r="K18" s="46" t="str">
        <f>ЭТАПЫ!Q15</f>
        <v>0</v>
      </c>
      <c r="L18" s="46">
        <f>ЭТАПЫ!S15</f>
        <v>11</v>
      </c>
      <c r="M18" s="46">
        <f>ЭТАПЫ!U15</f>
        <v>5</v>
      </c>
      <c r="N18" s="46" t="str">
        <f>ЭТАПЫ!W15</f>
        <v>0</v>
      </c>
      <c r="O18" s="46">
        <f>ЭТАПЫ!Y15</f>
        <v>14</v>
      </c>
      <c r="P18" s="46" t="str">
        <f>ЭТАПЫ!AA15</f>
        <v>0</v>
      </c>
      <c r="Q18" s="46" t="str">
        <f>ЭТАПЫ!AC15</f>
        <v>0</v>
      </c>
      <c r="R18" s="46" t="str">
        <f>ЭТАПЫ!AE15</f>
        <v>0</v>
      </c>
      <c r="S18" s="47">
        <f t="shared" si="1"/>
        <v>5</v>
      </c>
      <c r="T18" s="78">
        <f t="shared" si="2"/>
        <v>59</v>
      </c>
      <c r="U18" s="77">
        <v>13</v>
      </c>
      <c r="V18" s="79">
        <f t="shared" si="3"/>
        <v>22</v>
      </c>
      <c r="W18" s="79">
        <f t="shared" si="4"/>
        <v>14</v>
      </c>
      <c r="X18" s="79">
        <f t="shared" si="5"/>
        <v>11</v>
      </c>
      <c r="Y18" s="79">
        <f t="shared" si="6"/>
        <v>7</v>
      </c>
      <c r="Z18" s="79">
        <f t="shared" si="7"/>
        <v>5</v>
      </c>
      <c r="AA18" s="79">
        <f t="shared" si="8"/>
        <v>0</v>
      </c>
    </row>
    <row r="19" spans="1:27" x14ac:dyDescent="0.2">
      <c r="A19" s="80" t="str">
        <f>ЭТАПЫ!A25</f>
        <v>М</v>
      </c>
      <c r="B19" s="57">
        <f>ЭТАПЫ!C25</f>
        <v>0</v>
      </c>
      <c r="C19" s="40">
        <f t="shared" si="0"/>
        <v>31</v>
      </c>
      <c r="D19" s="41">
        <f>ЭТАПЫ!E25</f>
        <v>1983</v>
      </c>
      <c r="E19" s="59" t="str">
        <f>ЭТАПЫ!F25</f>
        <v>Попов Александр</v>
      </c>
      <c r="F19" s="42" t="str">
        <f>ЭТАПЫ!G25</f>
        <v>Сыктывдин</v>
      </c>
      <c r="G19" s="58" t="str">
        <f>ЭТАПЫ!I25</f>
        <v>0</v>
      </c>
      <c r="H19" s="46" t="str">
        <f>ЭТАПЫ!K25</f>
        <v>0</v>
      </c>
      <c r="I19" s="46" t="str">
        <f>ЭТАПЫ!M25</f>
        <v>0</v>
      </c>
      <c r="J19" s="46" t="str">
        <f>ЭТАПЫ!O25</f>
        <v>0</v>
      </c>
      <c r="K19" s="46" t="str">
        <f>ЭТАПЫ!Q25</f>
        <v>0</v>
      </c>
      <c r="L19" s="46" t="str">
        <f>ЭТАПЫ!S25</f>
        <v>0</v>
      </c>
      <c r="M19" s="46">
        <f>ЭТАПЫ!U25</f>
        <v>19</v>
      </c>
      <c r="N19" s="46">
        <f>ЭТАПЫ!W25</f>
        <v>20</v>
      </c>
      <c r="O19" s="46" t="str">
        <f>ЭТАПЫ!Y25</f>
        <v>0</v>
      </c>
      <c r="P19" s="46">
        <f>ЭТАПЫ!AA25</f>
        <v>20</v>
      </c>
      <c r="Q19" s="46" t="str">
        <f>ЭТАПЫ!AC25</f>
        <v>0</v>
      </c>
      <c r="R19" s="46" t="str">
        <f>ЭТАПЫ!AE25</f>
        <v>0</v>
      </c>
      <c r="S19" s="47">
        <f t="shared" si="1"/>
        <v>3</v>
      </c>
      <c r="T19" s="78">
        <f t="shared" si="2"/>
        <v>59</v>
      </c>
      <c r="U19" s="77">
        <v>14</v>
      </c>
      <c r="V19" s="79">
        <f t="shared" si="3"/>
        <v>20</v>
      </c>
      <c r="W19" s="79">
        <f t="shared" si="4"/>
        <v>20</v>
      </c>
      <c r="X19" s="79">
        <f t="shared" si="5"/>
        <v>19</v>
      </c>
      <c r="Y19" s="79">
        <f t="shared" si="6"/>
        <v>0</v>
      </c>
      <c r="Z19" s="79">
        <f t="shared" si="7"/>
        <v>0</v>
      </c>
      <c r="AA19" s="79">
        <f t="shared" si="8"/>
        <v>0</v>
      </c>
    </row>
    <row r="20" spans="1:27" x14ac:dyDescent="0.2">
      <c r="A20" s="80" t="str">
        <f>ЭТАПЫ!A16</f>
        <v>М</v>
      </c>
      <c r="B20" s="57">
        <f>ЭТАПЫ!C16</f>
        <v>0</v>
      </c>
      <c r="C20" s="40">
        <f t="shared" si="0"/>
        <v>32</v>
      </c>
      <c r="D20" s="41">
        <f>ЭТАПЫ!E16</f>
        <v>1982</v>
      </c>
      <c r="E20" s="59" t="str">
        <f>ЭТАПЫ!F16</f>
        <v>Чирков Виталий</v>
      </c>
      <c r="F20" s="42" t="str">
        <f>ЭТАПЫ!G16</f>
        <v>Пермь2</v>
      </c>
      <c r="G20" s="58" t="str">
        <f>ЭТАПЫ!I16</f>
        <v>0</v>
      </c>
      <c r="H20" s="46" t="str">
        <f>ЭТАПЫ!K16</f>
        <v>0</v>
      </c>
      <c r="I20" s="46" t="str">
        <f>ЭТАПЫ!M16</f>
        <v>0</v>
      </c>
      <c r="J20" s="46" t="str">
        <f>ЭТАПЫ!O16</f>
        <v>0</v>
      </c>
      <c r="K20" s="46" t="str">
        <f>ЭТАПЫ!Q16</f>
        <v>0</v>
      </c>
      <c r="L20" s="46">
        <f>ЭТАПЫ!S16</f>
        <v>20</v>
      </c>
      <c r="M20" s="46">
        <f>ЭТАПЫ!U16</f>
        <v>17</v>
      </c>
      <c r="N20" s="46" t="str">
        <f>ЭТАПЫ!W16</f>
        <v>0</v>
      </c>
      <c r="O20" s="46">
        <f>ЭТАПЫ!Y16</f>
        <v>20</v>
      </c>
      <c r="P20" s="46" t="str">
        <f>ЭТАПЫ!AA16</f>
        <v>0</v>
      </c>
      <c r="Q20" s="46" t="str">
        <f>ЭТАПЫ!AC16</f>
        <v>0</v>
      </c>
      <c r="R20" s="46" t="str">
        <f>ЭТАПЫ!AE16</f>
        <v>0</v>
      </c>
      <c r="S20" s="47">
        <f t="shared" si="1"/>
        <v>3</v>
      </c>
      <c r="T20" s="78">
        <f t="shared" si="2"/>
        <v>57</v>
      </c>
      <c r="U20" s="77">
        <v>15</v>
      </c>
      <c r="V20" s="79">
        <f t="shared" si="3"/>
        <v>20</v>
      </c>
      <c r="W20" s="79">
        <f t="shared" si="4"/>
        <v>20</v>
      </c>
      <c r="X20" s="79">
        <f t="shared" si="5"/>
        <v>17</v>
      </c>
      <c r="Y20" s="79">
        <f t="shared" si="6"/>
        <v>0</v>
      </c>
      <c r="Z20" s="79">
        <f t="shared" si="7"/>
        <v>0</v>
      </c>
      <c r="AA20" s="79">
        <f t="shared" si="8"/>
        <v>0</v>
      </c>
    </row>
    <row r="21" spans="1:27" x14ac:dyDescent="0.2">
      <c r="A21" s="80" t="str">
        <f>ЭТАПЫ!A17</f>
        <v>М</v>
      </c>
      <c r="B21" s="57">
        <f>ЭТАПЫ!C17</f>
        <v>4</v>
      </c>
      <c r="C21" s="40">
        <f t="shared" si="0"/>
        <v>45</v>
      </c>
      <c r="D21" s="41">
        <f>ЭТАПЫ!E17</f>
        <v>1969</v>
      </c>
      <c r="E21" s="59" t="str">
        <f>ЭТАПЫ!F17</f>
        <v>Елфимов Виталий</v>
      </c>
      <c r="F21" s="42" t="str">
        <f>ЭТАПЫ!G17</f>
        <v>Корткерос</v>
      </c>
      <c r="G21" s="58">
        <f>ЭТАПЫ!I17</f>
        <v>25</v>
      </c>
      <c r="H21" s="46" t="str">
        <f>ЭТАПЫ!K17</f>
        <v>0</v>
      </c>
      <c r="I21" s="46" t="str">
        <f>ЭТАПЫ!M17</f>
        <v>0</v>
      </c>
      <c r="J21" s="46">
        <f>ЭТАПЫ!O17</f>
        <v>25</v>
      </c>
      <c r="K21" s="46" t="str">
        <f>ЭТАПЫ!Q17</f>
        <v>0</v>
      </c>
      <c r="L21" s="46" t="str">
        <f>ЭТАПЫ!S17</f>
        <v>0</v>
      </c>
      <c r="M21" s="46" t="str">
        <f>ЭТАПЫ!U17</f>
        <v>0</v>
      </c>
      <c r="N21" s="46" t="str">
        <f>ЭТАПЫ!W17</f>
        <v>0</v>
      </c>
      <c r="O21" s="46" t="str">
        <f>ЭТАПЫ!Y17</f>
        <v>0</v>
      </c>
      <c r="P21" s="46" t="str">
        <f>ЭТАПЫ!AA17</f>
        <v>0</v>
      </c>
      <c r="Q21" s="46" t="str">
        <f>ЭТАПЫ!AC17</f>
        <v>0</v>
      </c>
      <c r="R21" s="46" t="str">
        <f>ЭТАПЫ!AE17</f>
        <v>0</v>
      </c>
      <c r="S21" s="47">
        <f t="shared" si="1"/>
        <v>2</v>
      </c>
      <c r="T21" s="78">
        <f t="shared" si="2"/>
        <v>50</v>
      </c>
      <c r="U21" s="77">
        <v>16</v>
      </c>
      <c r="V21" s="79">
        <f t="shared" si="3"/>
        <v>25</v>
      </c>
      <c r="W21" s="79">
        <f t="shared" si="4"/>
        <v>25</v>
      </c>
      <c r="X21" s="79">
        <f t="shared" si="5"/>
        <v>0</v>
      </c>
      <c r="Y21" s="79">
        <f t="shared" si="6"/>
        <v>0</v>
      </c>
      <c r="Z21" s="79">
        <f t="shared" si="7"/>
        <v>0</v>
      </c>
      <c r="AA21" s="79">
        <f t="shared" si="8"/>
        <v>0</v>
      </c>
    </row>
    <row r="22" spans="1:27" x14ac:dyDescent="0.2">
      <c r="A22" s="80" t="str">
        <f>ЭТАПЫ!A53</f>
        <v>М</v>
      </c>
      <c r="B22" s="57">
        <f>ЭТАПЫ!C53</f>
        <v>4</v>
      </c>
      <c r="C22" s="40">
        <f t="shared" si="0"/>
        <v>60</v>
      </c>
      <c r="D22" s="41">
        <f>ЭТАПЫ!E53</f>
        <v>1954</v>
      </c>
      <c r="E22" s="59" t="str">
        <f>ЭТАПЫ!F53</f>
        <v>Голов Владимир</v>
      </c>
      <c r="F22" s="42" t="str">
        <f>ЭТАПЫ!G53</f>
        <v>Корткерос</v>
      </c>
      <c r="G22" s="58" t="str">
        <f>ЭТАПЫ!I53</f>
        <v>0</v>
      </c>
      <c r="H22" s="46" t="str">
        <f>ЭТАПЫ!K53</f>
        <v>0</v>
      </c>
      <c r="I22" s="46" t="str">
        <f>ЭТАПЫ!M53</f>
        <v>0</v>
      </c>
      <c r="J22" s="46" t="str">
        <f>ЭТАПЫ!O53</f>
        <v>0</v>
      </c>
      <c r="K22" s="46" t="str">
        <f>ЭТАПЫ!Q53</f>
        <v>0</v>
      </c>
      <c r="L22" s="46" t="str">
        <f>ЭТАПЫ!S53</f>
        <v>0</v>
      </c>
      <c r="M22" s="46" t="str">
        <f>ЭТАПЫ!U53</f>
        <v>0</v>
      </c>
      <c r="N22" s="46" t="str">
        <f>ЭТАПЫ!W53</f>
        <v>0</v>
      </c>
      <c r="O22" s="46" t="str">
        <f>ЭТАПЫ!Y53</f>
        <v>0</v>
      </c>
      <c r="P22" s="46">
        <f>ЭТАПЫ!AA53</f>
        <v>25</v>
      </c>
      <c r="Q22" s="46" t="str">
        <f>ЭТАПЫ!AC53</f>
        <v>0</v>
      </c>
      <c r="R22" s="46">
        <f>ЭТАПЫ!AE53</f>
        <v>25</v>
      </c>
      <c r="S22" s="47">
        <f t="shared" si="1"/>
        <v>2</v>
      </c>
      <c r="T22" s="78">
        <f t="shared" si="2"/>
        <v>50</v>
      </c>
      <c r="U22" s="77">
        <v>16</v>
      </c>
      <c r="V22" s="79">
        <f t="shared" si="3"/>
        <v>25</v>
      </c>
      <c r="W22" s="79">
        <f t="shared" si="4"/>
        <v>25</v>
      </c>
      <c r="X22" s="79">
        <f t="shared" si="5"/>
        <v>0</v>
      </c>
      <c r="Y22" s="79">
        <f t="shared" si="6"/>
        <v>0</v>
      </c>
      <c r="Z22" s="79">
        <f t="shared" si="7"/>
        <v>0</v>
      </c>
      <c r="AA22" s="79">
        <f t="shared" si="8"/>
        <v>0</v>
      </c>
    </row>
    <row r="23" spans="1:27" x14ac:dyDescent="0.2">
      <c r="A23" s="80" t="str">
        <f>ЭТАПЫ!A18</f>
        <v>М</v>
      </c>
      <c r="B23" s="57">
        <f>ЭТАПЫ!C18</f>
        <v>0</v>
      </c>
      <c r="C23" s="40">
        <f t="shared" si="0"/>
        <v>25</v>
      </c>
      <c r="D23" s="41">
        <f>ЭТАПЫ!E18</f>
        <v>1989</v>
      </c>
      <c r="E23" s="59" t="str">
        <f>ЭТАПЫ!F18</f>
        <v>Порфирьев Александр</v>
      </c>
      <c r="F23" s="42" t="str">
        <f>ЭТАПЫ!G18</f>
        <v>Азимут</v>
      </c>
      <c r="G23" s="58" t="str">
        <f>ЭТАПЫ!I18</f>
        <v>0</v>
      </c>
      <c r="H23" s="46">
        <f>ЭТАПЫ!K18</f>
        <v>10</v>
      </c>
      <c r="I23" s="46" t="str">
        <f>ЭТАПЫ!M18</f>
        <v>0</v>
      </c>
      <c r="J23" s="46">
        <f>ЭТАПЫ!O18</f>
        <v>16</v>
      </c>
      <c r="K23" s="46">
        <f>ЭТАПЫ!Q18</f>
        <v>13</v>
      </c>
      <c r="L23" s="46" t="str">
        <f>ЭТАПЫ!S18</f>
        <v>0</v>
      </c>
      <c r="M23" s="46">
        <f>ЭТАПЫ!U18</f>
        <v>8</v>
      </c>
      <c r="N23" s="46" t="str">
        <f>ЭТАПЫ!W18</f>
        <v>0</v>
      </c>
      <c r="O23" s="46" t="str">
        <f>ЭТАПЫ!Y18</f>
        <v>0</v>
      </c>
      <c r="P23" s="46" t="str">
        <f>ЭТАПЫ!AA18</f>
        <v>0</v>
      </c>
      <c r="Q23" s="46" t="str">
        <f>ЭТАПЫ!AC18</f>
        <v>0</v>
      </c>
      <c r="R23" s="46" t="str">
        <f>ЭТАПЫ!AE18</f>
        <v>0</v>
      </c>
      <c r="S23" s="47">
        <f t="shared" si="1"/>
        <v>4</v>
      </c>
      <c r="T23" s="78">
        <f t="shared" si="2"/>
        <v>47</v>
      </c>
      <c r="U23" s="77">
        <v>18</v>
      </c>
      <c r="V23" s="79">
        <f t="shared" si="3"/>
        <v>16</v>
      </c>
      <c r="W23" s="79">
        <f t="shared" si="4"/>
        <v>13</v>
      </c>
      <c r="X23" s="79">
        <f t="shared" si="5"/>
        <v>10</v>
      </c>
      <c r="Y23" s="79">
        <f t="shared" si="6"/>
        <v>8</v>
      </c>
      <c r="Z23" s="79">
        <f t="shared" si="7"/>
        <v>0</v>
      </c>
      <c r="AA23" s="79">
        <f t="shared" si="8"/>
        <v>0</v>
      </c>
    </row>
    <row r="24" spans="1:27" x14ac:dyDescent="0.2">
      <c r="A24" s="80" t="str">
        <f>ЭТАПЫ!A19</f>
        <v>М</v>
      </c>
      <c r="B24" s="57">
        <f>ЭТАПЫ!C19</f>
        <v>0</v>
      </c>
      <c r="C24" s="40">
        <f t="shared" si="0"/>
        <v>24</v>
      </c>
      <c r="D24" s="41">
        <f>ЭТАПЫ!E19</f>
        <v>1990</v>
      </c>
      <c r="E24" s="59" t="str">
        <f>ЭТАПЫ!F19</f>
        <v>Кынев Артем</v>
      </c>
      <c r="F24" s="42" t="str">
        <f>ЭТАПЫ!G19</f>
        <v>Корткерос</v>
      </c>
      <c r="G24" s="58">
        <f>ЭТАПЫ!I19</f>
        <v>25</v>
      </c>
      <c r="H24" s="46" t="str">
        <f>ЭТАПЫ!K19</f>
        <v>0</v>
      </c>
      <c r="I24" s="46" t="str">
        <f>ЭТАПЫ!M19</f>
        <v>0</v>
      </c>
      <c r="J24" s="46">
        <f>ЭТАПЫ!O19</f>
        <v>19</v>
      </c>
      <c r="K24" s="46" t="str">
        <f>ЭТАПЫ!Q19</f>
        <v>0</v>
      </c>
      <c r="L24" s="46" t="str">
        <f>ЭТАПЫ!S19</f>
        <v>0</v>
      </c>
      <c r="M24" s="46" t="str">
        <f>ЭТАПЫ!U19</f>
        <v>0</v>
      </c>
      <c r="N24" s="46" t="str">
        <f>ЭТАПЫ!W19</f>
        <v>0</v>
      </c>
      <c r="O24" s="46" t="str">
        <f>ЭТАПЫ!Y19</f>
        <v>0</v>
      </c>
      <c r="P24" s="46" t="str">
        <f>ЭТАПЫ!AA19</f>
        <v>0</v>
      </c>
      <c r="Q24" s="46" t="str">
        <f>ЭТАПЫ!AC19</f>
        <v>0</v>
      </c>
      <c r="R24" s="46" t="str">
        <f>ЭТАПЫ!AE19</f>
        <v>0</v>
      </c>
      <c r="S24" s="47">
        <f t="shared" si="1"/>
        <v>2</v>
      </c>
      <c r="T24" s="78">
        <f t="shared" si="2"/>
        <v>44</v>
      </c>
      <c r="U24" s="77">
        <v>19</v>
      </c>
      <c r="V24" s="79">
        <f t="shared" si="3"/>
        <v>25</v>
      </c>
      <c r="W24" s="79">
        <f t="shared" si="4"/>
        <v>19</v>
      </c>
      <c r="X24" s="79">
        <f t="shared" si="5"/>
        <v>0</v>
      </c>
      <c r="Y24" s="79">
        <f t="shared" si="6"/>
        <v>0</v>
      </c>
      <c r="Z24" s="79">
        <f t="shared" si="7"/>
        <v>0</v>
      </c>
      <c r="AA24" s="79">
        <f t="shared" si="8"/>
        <v>0</v>
      </c>
    </row>
    <row r="25" spans="1:27" x14ac:dyDescent="0.2">
      <c r="A25" s="80" t="str">
        <f>ЭТАПЫ!A21</f>
        <v>М</v>
      </c>
      <c r="B25" s="57">
        <f>ЭТАПЫ!C21</f>
        <v>0</v>
      </c>
      <c r="C25" s="40">
        <f t="shared" si="0"/>
        <v>23</v>
      </c>
      <c r="D25" s="41">
        <f>ЭТАПЫ!E21</f>
        <v>1991</v>
      </c>
      <c r="E25" s="59" t="str">
        <f>ЭТАПЫ!F21</f>
        <v>Ветошкин Павел</v>
      </c>
      <c r="F25" s="42" t="str">
        <f>ЭТАПЫ!G21</f>
        <v>Сыктывкар</v>
      </c>
      <c r="G25" s="58">
        <f>ЭТАПЫ!I21</f>
        <v>0</v>
      </c>
      <c r="H25" s="46" t="str">
        <f>ЭТАПЫ!K21</f>
        <v>0</v>
      </c>
      <c r="I25" s="46" t="str">
        <f>ЭТАПЫ!M21</f>
        <v>0</v>
      </c>
      <c r="J25" s="46" t="str">
        <f>ЭТАПЫ!O21</f>
        <v>0</v>
      </c>
      <c r="K25" s="46">
        <f>ЭТАПЫ!Q21</f>
        <v>18</v>
      </c>
      <c r="L25" s="46" t="str">
        <f>ЭТАПЫ!S21</f>
        <v>0</v>
      </c>
      <c r="M25" s="46">
        <f>ЭТАПЫ!U21</f>
        <v>25</v>
      </c>
      <c r="N25" s="46" t="str">
        <f>ЭТАПЫ!W21</f>
        <v>0</v>
      </c>
      <c r="O25" s="46" t="str">
        <f>ЭТАПЫ!Y21</f>
        <v>0</v>
      </c>
      <c r="P25" s="46" t="str">
        <f>ЭТАПЫ!AA21</f>
        <v>0</v>
      </c>
      <c r="Q25" s="46" t="str">
        <f>ЭТАПЫ!AC21</f>
        <v>0</v>
      </c>
      <c r="R25" s="46" t="str">
        <f>ЭТАПЫ!AE21</f>
        <v>0</v>
      </c>
      <c r="S25" s="47">
        <f t="shared" si="1"/>
        <v>3</v>
      </c>
      <c r="T25" s="78">
        <f t="shared" si="2"/>
        <v>43</v>
      </c>
      <c r="U25" s="77">
        <v>20</v>
      </c>
      <c r="V25" s="79">
        <f t="shared" si="3"/>
        <v>25</v>
      </c>
      <c r="W25" s="79">
        <f t="shared" si="4"/>
        <v>18</v>
      </c>
      <c r="X25" s="79">
        <f t="shared" si="5"/>
        <v>0</v>
      </c>
      <c r="Y25" s="79">
        <f t="shared" si="6"/>
        <v>0</v>
      </c>
      <c r="Z25" s="79">
        <f t="shared" si="7"/>
        <v>0</v>
      </c>
      <c r="AA25" s="79">
        <f t="shared" si="8"/>
        <v>0</v>
      </c>
    </row>
    <row r="26" spans="1:27" x14ac:dyDescent="0.2">
      <c r="A26" s="80" t="str">
        <f>ЭТАПЫ!A22</f>
        <v>М</v>
      </c>
      <c r="B26" s="57">
        <f>ЭТАПЫ!C22</f>
        <v>0</v>
      </c>
      <c r="C26" s="40">
        <f t="shared" si="0"/>
        <v>32</v>
      </c>
      <c r="D26" s="41">
        <f>ЭТАПЫ!E22</f>
        <v>1982</v>
      </c>
      <c r="E26" s="59" t="str">
        <f>ЭТАПЫ!F22</f>
        <v>Попов Денис</v>
      </c>
      <c r="F26" s="42" t="str">
        <f>ЭТАПЫ!G22</f>
        <v>Азимут</v>
      </c>
      <c r="G26" s="58" t="str">
        <f>ЭТАПЫ!I22</f>
        <v>0</v>
      </c>
      <c r="H26" s="46" t="str">
        <f>ЭТАПЫ!K22</f>
        <v>0</v>
      </c>
      <c r="I26" s="46" t="str">
        <f>ЭТАПЫ!M22</f>
        <v>0</v>
      </c>
      <c r="J26" s="46" t="str">
        <f>ЭТАПЫ!O22</f>
        <v>0</v>
      </c>
      <c r="K26" s="46">
        <f>ЭТАПЫ!Q22</f>
        <v>9</v>
      </c>
      <c r="L26" s="46">
        <f>ЭТАПЫ!S22</f>
        <v>12</v>
      </c>
      <c r="M26" s="46">
        <f>ЭТАПЫ!U22</f>
        <v>7</v>
      </c>
      <c r="N26" s="46">
        <f>ЭТАПЫ!W22</f>
        <v>14</v>
      </c>
      <c r="O26" s="46" t="str">
        <f>ЭТАПЫ!Y22</f>
        <v>0</v>
      </c>
      <c r="P26" s="46" t="str">
        <f>ЭТАПЫ!AA22</f>
        <v>0</v>
      </c>
      <c r="Q26" s="46" t="str">
        <f>ЭТАПЫ!AC22</f>
        <v>0</v>
      </c>
      <c r="R26" s="46" t="str">
        <f>ЭТАПЫ!AE22</f>
        <v>0</v>
      </c>
      <c r="S26" s="47">
        <f t="shared" si="1"/>
        <v>4</v>
      </c>
      <c r="T26" s="78">
        <f t="shared" si="2"/>
        <v>42</v>
      </c>
      <c r="U26" s="77">
        <v>21</v>
      </c>
      <c r="V26" s="79">
        <f t="shared" si="3"/>
        <v>14</v>
      </c>
      <c r="W26" s="79">
        <f t="shared" si="4"/>
        <v>12</v>
      </c>
      <c r="X26" s="79">
        <f t="shared" si="5"/>
        <v>9</v>
      </c>
      <c r="Y26" s="79">
        <f t="shared" si="6"/>
        <v>7</v>
      </c>
      <c r="Z26" s="79">
        <f t="shared" si="7"/>
        <v>0</v>
      </c>
      <c r="AA26" s="79">
        <f t="shared" si="8"/>
        <v>0</v>
      </c>
    </row>
    <row r="27" spans="1:27" x14ac:dyDescent="0.2">
      <c r="A27" s="80" t="str">
        <f>ЭТАПЫ!A23</f>
        <v>М</v>
      </c>
      <c r="B27" s="57">
        <f>ЭТАПЫ!C23</f>
        <v>3</v>
      </c>
      <c r="C27" s="40">
        <f t="shared" si="0"/>
        <v>43</v>
      </c>
      <c r="D27" s="41">
        <f>ЭТАПЫ!E23</f>
        <v>1971</v>
      </c>
      <c r="E27" s="59" t="str">
        <f>ЭТАПЫ!F23</f>
        <v>Игнатов Александр</v>
      </c>
      <c r="F27" s="42" t="str">
        <f>ЭТАПЫ!G23</f>
        <v>Сыктывдин</v>
      </c>
      <c r="G27" s="58">
        <f>ЭТАПЫ!I23</f>
        <v>18</v>
      </c>
      <c r="H27" s="46" t="str">
        <f>ЭТАПЫ!K23</f>
        <v>0</v>
      </c>
      <c r="I27" s="46">
        <f>ЭТАПЫ!M23</f>
        <v>22</v>
      </c>
      <c r="J27" s="46" t="str">
        <f>ЭТАПЫ!O23</f>
        <v>0</v>
      </c>
      <c r="K27" s="46" t="str">
        <f>ЭТАПЫ!Q23</f>
        <v>0</v>
      </c>
      <c r="L27" s="46" t="str">
        <f>ЭТАПЫ!S23</f>
        <v>0</v>
      </c>
      <c r="M27" s="46" t="str">
        <f>ЭТАПЫ!U23</f>
        <v>0</v>
      </c>
      <c r="N27" s="46" t="str">
        <f>ЭТАПЫ!W23</f>
        <v>0</v>
      </c>
      <c r="O27" s="46" t="str">
        <f>ЭТАПЫ!Y23</f>
        <v>0</v>
      </c>
      <c r="P27" s="46" t="str">
        <f>ЭТАПЫ!AA23</f>
        <v>0</v>
      </c>
      <c r="Q27" s="46" t="str">
        <f>ЭТАПЫ!AC23</f>
        <v>0</v>
      </c>
      <c r="R27" s="46" t="str">
        <f>ЭТАПЫ!AE23</f>
        <v>0</v>
      </c>
      <c r="S27" s="47">
        <f t="shared" si="1"/>
        <v>2</v>
      </c>
      <c r="T27" s="78">
        <f t="shared" si="2"/>
        <v>40</v>
      </c>
      <c r="U27" s="77">
        <v>22</v>
      </c>
      <c r="V27" s="79">
        <f t="shared" si="3"/>
        <v>22</v>
      </c>
      <c r="W27" s="79">
        <f t="shared" si="4"/>
        <v>18</v>
      </c>
      <c r="X27" s="79">
        <f t="shared" si="5"/>
        <v>0</v>
      </c>
      <c r="Y27" s="79">
        <f t="shared" si="6"/>
        <v>0</v>
      </c>
      <c r="Z27" s="79">
        <f t="shared" si="7"/>
        <v>0</v>
      </c>
      <c r="AA27" s="79">
        <f t="shared" si="8"/>
        <v>0</v>
      </c>
    </row>
    <row r="28" spans="1:27" x14ac:dyDescent="0.2">
      <c r="A28" s="80" t="str">
        <f>ЭТАПЫ!A26</f>
        <v>М</v>
      </c>
      <c r="B28" s="57">
        <f>ЭТАПЫ!C26</f>
        <v>0</v>
      </c>
      <c r="C28" s="40">
        <f t="shared" si="0"/>
        <v>17</v>
      </c>
      <c r="D28" s="41">
        <f>ЭТАПЫ!E26</f>
        <v>1997</v>
      </c>
      <c r="E28" s="59" t="str">
        <f>ЭТАПЫ!F26</f>
        <v>Трубехин Владимир</v>
      </c>
      <c r="F28" s="42" t="str">
        <f>ЭТАПЫ!G26</f>
        <v>Корткерос</v>
      </c>
      <c r="G28" s="58">
        <f>ЭТАПЫ!I26</f>
        <v>17</v>
      </c>
      <c r="H28" s="46">
        <f>ЭТАПЫ!K26</f>
        <v>20</v>
      </c>
      <c r="I28" s="46" t="str">
        <f>ЭТАПЫ!M26</f>
        <v>0</v>
      </c>
      <c r="J28" s="46" t="str">
        <f>ЭТАПЫ!O26</f>
        <v>0</v>
      </c>
      <c r="K28" s="46" t="str">
        <f>ЭТАПЫ!Q26</f>
        <v>0</v>
      </c>
      <c r="L28" s="46" t="str">
        <f>ЭТАПЫ!S26</f>
        <v>0</v>
      </c>
      <c r="M28" s="46" t="str">
        <f>ЭТАПЫ!U26</f>
        <v>0</v>
      </c>
      <c r="N28" s="46" t="str">
        <f>ЭТАПЫ!W26</f>
        <v>0</v>
      </c>
      <c r="O28" s="46" t="str">
        <f>ЭТАПЫ!Y26</f>
        <v>0</v>
      </c>
      <c r="P28" s="46" t="str">
        <f>ЭТАПЫ!AA26</f>
        <v>0</v>
      </c>
      <c r="Q28" s="46" t="str">
        <f>ЭТАПЫ!AC26</f>
        <v>0</v>
      </c>
      <c r="R28" s="46" t="str">
        <f>ЭТАПЫ!AE26</f>
        <v>0</v>
      </c>
      <c r="S28" s="47">
        <f t="shared" si="1"/>
        <v>2</v>
      </c>
      <c r="T28" s="78">
        <f t="shared" si="2"/>
        <v>37</v>
      </c>
      <c r="U28" s="77">
        <v>23</v>
      </c>
      <c r="V28" s="79">
        <f t="shared" si="3"/>
        <v>20</v>
      </c>
      <c r="W28" s="79">
        <f t="shared" si="4"/>
        <v>17</v>
      </c>
      <c r="X28" s="79">
        <f t="shared" si="5"/>
        <v>0</v>
      </c>
      <c r="Y28" s="79">
        <f t="shared" si="6"/>
        <v>0</v>
      </c>
      <c r="Z28" s="79">
        <f t="shared" si="7"/>
        <v>0</v>
      </c>
      <c r="AA28" s="79">
        <f t="shared" si="8"/>
        <v>0</v>
      </c>
    </row>
    <row r="29" spans="1:27" x14ac:dyDescent="0.2">
      <c r="A29" s="80" t="str">
        <f>ЭТАПЫ!A36</f>
        <v>М</v>
      </c>
      <c r="B29" s="57">
        <f>ЭТАПЫ!C36</f>
        <v>4</v>
      </c>
      <c r="C29" s="40">
        <f t="shared" si="0"/>
        <v>50</v>
      </c>
      <c r="D29" s="41">
        <f>ЭТАПЫ!E36</f>
        <v>1964</v>
      </c>
      <c r="E29" s="59" t="str">
        <f>ЭТАПЫ!F36</f>
        <v>Кынев Иван</v>
      </c>
      <c r="F29" s="42" t="str">
        <f>ЭТАПЫ!G36</f>
        <v>Корткерос</v>
      </c>
      <c r="G29" s="58" t="str">
        <f>ЭТАПЫ!I36</f>
        <v>0</v>
      </c>
      <c r="H29" s="46">
        <f>ЭТАПЫ!K36</f>
        <v>18</v>
      </c>
      <c r="I29" s="46" t="str">
        <f>ЭТАПЫ!M36</f>
        <v>0</v>
      </c>
      <c r="J29" s="46" t="str">
        <f>ЭТАПЫ!O36</f>
        <v>0</v>
      </c>
      <c r="K29" s="46" t="str">
        <f>ЭТАПЫ!Q36</f>
        <v>0</v>
      </c>
      <c r="L29" s="46" t="str">
        <f>ЭТАПЫ!S36</f>
        <v>0</v>
      </c>
      <c r="M29" s="46" t="str">
        <f>ЭТАПЫ!U36</f>
        <v>0</v>
      </c>
      <c r="N29" s="46" t="str">
        <f>ЭТАПЫ!W36</f>
        <v>0</v>
      </c>
      <c r="O29" s="46" t="str">
        <f>ЭТАПЫ!Y36</f>
        <v>0</v>
      </c>
      <c r="P29" s="46" t="str">
        <f>ЭТАПЫ!AA36</f>
        <v>0</v>
      </c>
      <c r="Q29" s="46" t="str">
        <f>ЭТАПЫ!AC36</f>
        <v>0</v>
      </c>
      <c r="R29" s="46">
        <f>ЭТАПЫ!AE36</f>
        <v>19</v>
      </c>
      <c r="S29" s="47">
        <f t="shared" si="1"/>
        <v>2</v>
      </c>
      <c r="T29" s="78">
        <f t="shared" si="2"/>
        <v>37</v>
      </c>
      <c r="U29" s="77">
        <v>24</v>
      </c>
      <c r="V29" s="79">
        <f t="shared" si="3"/>
        <v>19</v>
      </c>
      <c r="W29" s="79">
        <f t="shared" si="4"/>
        <v>18</v>
      </c>
      <c r="X29" s="79">
        <f t="shared" si="5"/>
        <v>0</v>
      </c>
      <c r="Y29" s="79">
        <f t="shared" si="6"/>
        <v>0</v>
      </c>
      <c r="Z29" s="79">
        <f t="shared" si="7"/>
        <v>0</v>
      </c>
      <c r="AA29" s="79">
        <f t="shared" si="8"/>
        <v>0</v>
      </c>
    </row>
    <row r="30" spans="1:27" x14ac:dyDescent="0.2">
      <c r="A30" s="80" t="str">
        <f>ЭТАПЫ!A27</f>
        <v>М</v>
      </c>
      <c r="B30" s="57">
        <f>ЭТАПЫ!C27</f>
        <v>0</v>
      </c>
      <c r="C30" s="40">
        <f t="shared" si="0"/>
        <v>27</v>
      </c>
      <c r="D30" s="41">
        <f>ЭТАПЫ!E27</f>
        <v>1987</v>
      </c>
      <c r="E30" s="59" t="str">
        <f>ЭТАПЫ!F27</f>
        <v>Колотухин Андрей</v>
      </c>
      <c r="F30" s="42" t="str">
        <f>ЭТАПЫ!G27</f>
        <v>Сыктывкар</v>
      </c>
      <c r="G30" s="58" t="str">
        <f>ЭТАПЫ!I27</f>
        <v>0</v>
      </c>
      <c r="H30" s="46">
        <f>ЭТАПЫ!K27</f>
        <v>12</v>
      </c>
      <c r="I30" s="46" t="str">
        <f>ЭТАПЫ!M27</f>
        <v>0</v>
      </c>
      <c r="J30" s="46" t="str">
        <f>ЭТАПЫ!O27</f>
        <v>0</v>
      </c>
      <c r="K30" s="46">
        <f>ЭТАПЫ!Q27</f>
        <v>11</v>
      </c>
      <c r="L30" s="46">
        <f>ЭТАПЫ!S27</f>
        <v>14</v>
      </c>
      <c r="M30" s="46" t="str">
        <f>ЭТАПЫ!U27</f>
        <v>0</v>
      </c>
      <c r="N30" s="46" t="str">
        <f>ЭТАПЫ!W27</f>
        <v>0</v>
      </c>
      <c r="O30" s="46" t="str">
        <f>ЭТАПЫ!Y27</f>
        <v>0</v>
      </c>
      <c r="P30" s="46" t="str">
        <f>ЭТАПЫ!AA27</f>
        <v>0</v>
      </c>
      <c r="Q30" s="46" t="str">
        <f>ЭТАПЫ!AC27</f>
        <v>0</v>
      </c>
      <c r="R30" s="46" t="str">
        <f>ЭТАПЫ!AE27</f>
        <v>0</v>
      </c>
      <c r="S30" s="47">
        <f t="shared" si="1"/>
        <v>3</v>
      </c>
      <c r="T30" s="78">
        <f t="shared" si="2"/>
        <v>37</v>
      </c>
      <c r="U30" s="77">
        <v>25</v>
      </c>
      <c r="V30" s="79">
        <f t="shared" si="3"/>
        <v>14</v>
      </c>
      <c r="W30" s="79">
        <f t="shared" si="4"/>
        <v>12</v>
      </c>
      <c r="X30" s="79">
        <f t="shared" si="5"/>
        <v>11</v>
      </c>
      <c r="Y30" s="79">
        <f t="shared" si="6"/>
        <v>0</v>
      </c>
      <c r="Z30" s="79">
        <f t="shared" si="7"/>
        <v>0</v>
      </c>
      <c r="AA30" s="79">
        <f t="shared" si="8"/>
        <v>0</v>
      </c>
    </row>
    <row r="31" spans="1:27" x14ac:dyDescent="0.2">
      <c r="A31" s="80" t="str">
        <f>ЭТАПЫ!A28</f>
        <v>М</v>
      </c>
      <c r="B31" s="57">
        <f>ЭТАПЫ!C28</f>
        <v>3</v>
      </c>
      <c r="C31" s="40">
        <f t="shared" si="0"/>
        <v>41</v>
      </c>
      <c r="D31" s="41">
        <f>ЭТАПЫ!E28</f>
        <v>1973</v>
      </c>
      <c r="E31" s="59" t="str">
        <f>ЭТАПЫ!F28</f>
        <v>Темнов Анатолий</v>
      </c>
      <c r="F31" s="42" t="str">
        <f>ЭТАПЫ!G28</f>
        <v>Сыктывкар</v>
      </c>
      <c r="G31" s="58">
        <f>ЭТАПЫ!I28</f>
        <v>16</v>
      </c>
      <c r="H31" s="46" t="str">
        <f>ЭТАПЫ!K28</f>
        <v>0</v>
      </c>
      <c r="I31" s="46" t="str">
        <f>ЭТАПЫ!M28</f>
        <v>0</v>
      </c>
      <c r="J31" s="46">
        <f>ЭТАПЫ!O28</f>
        <v>20</v>
      </c>
      <c r="K31" s="46" t="str">
        <f>ЭТАПЫ!Q28</f>
        <v>0</v>
      </c>
      <c r="L31" s="46" t="str">
        <f>ЭТАПЫ!S28</f>
        <v>0</v>
      </c>
      <c r="M31" s="46" t="str">
        <f>ЭТАПЫ!U28</f>
        <v>0</v>
      </c>
      <c r="N31" s="46" t="str">
        <f>ЭТАПЫ!W28</f>
        <v>0</v>
      </c>
      <c r="O31" s="46" t="str">
        <f>ЭТАПЫ!Y28</f>
        <v>0</v>
      </c>
      <c r="P31" s="46" t="str">
        <f>ЭТАПЫ!AA28</f>
        <v>0</v>
      </c>
      <c r="Q31" s="46" t="str">
        <f>ЭТАПЫ!AC28</f>
        <v>0</v>
      </c>
      <c r="R31" s="46" t="str">
        <f>ЭТАПЫ!AE28</f>
        <v>0</v>
      </c>
      <c r="S31" s="47">
        <f t="shared" si="1"/>
        <v>2</v>
      </c>
      <c r="T31" s="78">
        <f t="shared" si="2"/>
        <v>36</v>
      </c>
      <c r="U31" s="77">
        <v>26</v>
      </c>
      <c r="V31" s="79">
        <f t="shared" si="3"/>
        <v>20</v>
      </c>
      <c r="W31" s="79">
        <f t="shared" si="4"/>
        <v>16</v>
      </c>
      <c r="X31" s="79">
        <f t="shared" si="5"/>
        <v>0</v>
      </c>
      <c r="Y31" s="79">
        <f t="shared" si="6"/>
        <v>0</v>
      </c>
      <c r="Z31" s="79">
        <f t="shared" si="7"/>
        <v>0</v>
      </c>
      <c r="AA31" s="79">
        <f t="shared" si="8"/>
        <v>0</v>
      </c>
    </row>
    <row r="32" spans="1:27" x14ac:dyDescent="0.2">
      <c r="A32" s="80" t="str">
        <f>ЭТАПЫ!A30</f>
        <v>М</v>
      </c>
      <c r="B32" s="57">
        <f>ЭТАПЫ!C30</f>
        <v>4</v>
      </c>
      <c r="C32" s="40">
        <f t="shared" si="0"/>
        <v>59</v>
      </c>
      <c r="D32" s="41">
        <f>ЭТАПЫ!E30</f>
        <v>1955</v>
      </c>
      <c r="E32" s="59" t="str">
        <f>ЭТАПЫ!F30</f>
        <v>Князев Александр</v>
      </c>
      <c r="F32" s="42" t="str">
        <f>ЭТАПЫ!G30</f>
        <v>НОРД</v>
      </c>
      <c r="G32" s="58" t="str">
        <f>ЭТАПЫ!I30</f>
        <v>0</v>
      </c>
      <c r="H32" s="46" t="str">
        <f>ЭТАПЫ!K30</f>
        <v>0</v>
      </c>
      <c r="I32" s="46" t="str">
        <f>ЭТАПЫ!M30</f>
        <v>0</v>
      </c>
      <c r="J32" s="46" t="str">
        <f>ЭТАПЫ!O30</f>
        <v>0</v>
      </c>
      <c r="K32" s="46" t="str">
        <f>ЭТАПЫ!Q30</f>
        <v>0</v>
      </c>
      <c r="L32" s="46" t="str">
        <f>ЭТАПЫ!S30</f>
        <v>0</v>
      </c>
      <c r="M32" s="46">
        <f>ЭТАПЫ!U30</f>
        <v>15</v>
      </c>
      <c r="N32" s="46">
        <f>ЭТАПЫ!W30</f>
        <v>20</v>
      </c>
      <c r="O32" s="46" t="str">
        <f>ЭТАПЫ!Y30</f>
        <v>0</v>
      </c>
      <c r="P32" s="46" t="str">
        <f>ЭТАПЫ!AA30</f>
        <v>0</v>
      </c>
      <c r="Q32" s="46" t="str">
        <f>ЭТАПЫ!AC30</f>
        <v>0</v>
      </c>
      <c r="R32" s="46" t="str">
        <f>ЭТАПЫ!AE30</f>
        <v>0</v>
      </c>
      <c r="S32" s="47">
        <f t="shared" si="1"/>
        <v>2</v>
      </c>
      <c r="T32" s="78">
        <f t="shared" si="2"/>
        <v>35</v>
      </c>
      <c r="U32" s="77">
        <v>27</v>
      </c>
      <c r="V32" s="79">
        <f t="shared" si="3"/>
        <v>20</v>
      </c>
      <c r="W32" s="79">
        <f t="shared" si="4"/>
        <v>15</v>
      </c>
      <c r="X32" s="79">
        <f t="shared" si="5"/>
        <v>0</v>
      </c>
      <c r="Y32" s="79">
        <f t="shared" si="6"/>
        <v>0</v>
      </c>
      <c r="Z32" s="79">
        <f t="shared" si="7"/>
        <v>0</v>
      </c>
      <c r="AA32" s="79">
        <f t="shared" si="8"/>
        <v>0</v>
      </c>
    </row>
    <row r="33" spans="1:27" x14ac:dyDescent="0.2">
      <c r="A33" s="80" t="str">
        <f>ЭТАПЫ!A29</f>
        <v>М</v>
      </c>
      <c r="B33" s="57">
        <f>ЭТАПЫ!C29</f>
        <v>0</v>
      </c>
      <c r="C33" s="40">
        <f t="shared" si="0"/>
        <v>17</v>
      </c>
      <c r="D33" s="41">
        <f>ЭТАПЫ!E29</f>
        <v>1997</v>
      </c>
      <c r="E33" s="59" t="str">
        <f>ЭТАПЫ!F29</f>
        <v>Огнёв Иван</v>
      </c>
      <c r="F33" s="42" t="str">
        <f>ЭТАПЫ!G29</f>
        <v>Сыктывкар</v>
      </c>
      <c r="G33" s="58">
        <f>ЭТАПЫ!I29</f>
        <v>5</v>
      </c>
      <c r="H33" s="46">
        <f>ЭТАПЫ!K29</f>
        <v>17</v>
      </c>
      <c r="I33" s="46" t="str">
        <f>ЭТАПЫ!M29</f>
        <v>0</v>
      </c>
      <c r="J33" s="46" t="str">
        <f>ЭТАПЫ!O29</f>
        <v>0</v>
      </c>
      <c r="K33" s="46" t="str">
        <f>ЭТАПЫ!Q29</f>
        <v>0</v>
      </c>
      <c r="L33" s="46" t="str">
        <f>ЭТАПЫ!S29</f>
        <v>0</v>
      </c>
      <c r="M33" s="46" t="str">
        <f>ЭТАПЫ!U29</f>
        <v>0</v>
      </c>
      <c r="N33" s="46">
        <f>ЭТАПЫ!W29</f>
        <v>13</v>
      </c>
      <c r="O33" s="46" t="str">
        <f>ЭТАПЫ!Y29</f>
        <v>0</v>
      </c>
      <c r="P33" s="46" t="str">
        <f>ЭТАПЫ!AA29</f>
        <v>0</v>
      </c>
      <c r="Q33" s="46" t="str">
        <f>ЭТАПЫ!AC29</f>
        <v>0</v>
      </c>
      <c r="R33" s="46" t="str">
        <f>ЭТАПЫ!AE29</f>
        <v>0</v>
      </c>
      <c r="S33" s="47">
        <f t="shared" si="1"/>
        <v>3</v>
      </c>
      <c r="T33" s="78">
        <f t="shared" si="2"/>
        <v>35</v>
      </c>
      <c r="U33" s="77">
        <v>28</v>
      </c>
      <c r="V33" s="79">
        <f t="shared" si="3"/>
        <v>17</v>
      </c>
      <c r="W33" s="79">
        <f t="shared" si="4"/>
        <v>13</v>
      </c>
      <c r="X33" s="79">
        <f t="shared" si="5"/>
        <v>5</v>
      </c>
      <c r="Y33" s="79">
        <f t="shared" si="6"/>
        <v>0</v>
      </c>
      <c r="Z33" s="79">
        <f t="shared" si="7"/>
        <v>0</v>
      </c>
      <c r="AA33" s="79">
        <f t="shared" si="8"/>
        <v>0</v>
      </c>
    </row>
    <row r="34" spans="1:27" x14ac:dyDescent="0.2">
      <c r="A34" s="80" t="str">
        <f>ЭТАПЫ!A31</f>
        <v>М</v>
      </c>
      <c r="B34" s="57">
        <f>ЭТАПЫ!C31</f>
        <v>0</v>
      </c>
      <c r="C34" s="40">
        <f t="shared" si="0"/>
        <v>34</v>
      </c>
      <c r="D34" s="41">
        <f>ЭТАПЫ!E31</f>
        <v>1980</v>
      </c>
      <c r="E34" s="59" t="str">
        <f>ЭТАПЫ!F31</f>
        <v>Баянтуев Евгений</v>
      </c>
      <c r="F34" s="42" t="str">
        <f>ЭТАПЫ!G31</f>
        <v>Туристы</v>
      </c>
      <c r="G34" s="58" t="str">
        <f>ЭТАПЫ!I31</f>
        <v>0</v>
      </c>
      <c r="H34" s="46" t="str">
        <f>ЭТАПЫ!K31</f>
        <v>0</v>
      </c>
      <c r="I34" s="46" t="str">
        <f>ЭТАПЫ!M31</f>
        <v>0</v>
      </c>
      <c r="J34" s="46" t="str">
        <f>ЭТАПЫ!O31</f>
        <v>0</v>
      </c>
      <c r="K34" s="46">
        <f>ЭТАПЫ!Q31</f>
        <v>15</v>
      </c>
      <c r="L34" s="46">
        <f>ЭТАПЫ!S31</f>
        <v>17</v>
      </c>
      <c r="M34" s="46" t="str">
        <f>ЭТАПЫ!U31</f>
        <v>0</v>
      </c>
      <c r="N34" s="46" t="str">
        <f>ЭТАПЫ!W31</f>
        <v>0</v>
      </c>
      <c r="O34" s="46" t="str">
        <f>ЭТАПЫ!Y31</f>
        <v>0</v>
      </c>
      <c r="P34" s="46" t="str">
        <f>ЭТАПЫ!AA31</f>
        <v>0</v>
      </c>
      <c r="Q34" s="46" t="str">
        <f>ЭТАПЫ!AC31</f>
        <v>0</v>
      </c>
      <c r="R34" s="46" t="str">
        <f>ЭТАПЫ!AE31</f>
        <v>0</v>
      </c>
      <c r="S34" s="47">
        <f t="shared" si="1"/>
        <v>2</v>
      </c>
      <c r="T34" s="78">
        <f t="shared" si="2"/>
        <v>32</v>
      </c>
      <c r="U34" s="77">
        <v>29</v>
      </c>
      <c r="V34" s="79">
        <f t="shared" si="3"/>
        <v>17</v>
      </c>
      <c r="W34" s="79">
        <f t="shared" si="4"/>
        <v>15</v>
      </c>
      <c r="X34" s="79">
        <f t="shared" si="5"/>
        <v>0</v>
      </c>
      <c r="Y34" s="79">
        <f t="shared" si="6"/>
        <v>0</v>
      </c>
      <c r="Z34" s="79">
        <f t="shared" si="7"/>
        <v>0</v>
      </c>
      <c r="AA34" s="79">
        <f t="shared" si="8"/>
        <v>0</v>
      </c>
    </row>
    <row r="35" spans="1:27" x14ac:dyDescent="0.2">
      <c r="A35" s="80" t="str">
        <f>ЭТАПЫ!A45</f>
        <v>М</v>
      </c>
      <c r="B35" s="57">
        <f>ЭТАПЫ!C45</f>
        <v>0</v>
      </c>
      <c r="C35" s="40">
        <f t="shared" si="0"/>
        <v>27</v>
      </c>
      <c r="D35" s="41">
        <f>ЭТАПЫ!E45</f>
        <v>1987</v>
      </c>
      <c r="E35" s="59" t="str">
        <f>ЭТАПЫ!F45</f>
        <v>Пирогов Роман</v>
      </c>
      <c r="F35" s="42" t="str">
        <f>ЭТАПЫ!G45</f>
        <v>Сыктывкар</v>
      </c>
      <c r="G35" s="58" t="str">
        <f>ЭТАПЫ!I45</f>
        <v>0</v>
      </c>
      <c r="H35" s="46" t="str">
        <f>ЭТАПЫ!K45</f>
        <v>0</v>
      </c>
      <c r="I35" s="46" t="str">
        <f>ЭТАПЫ!M45</f>
        <v>0</v>
      </c>
      <c r="J35" s="46" t="str">
        <f>ЭТАПЫ!O45</f>
        <v>0</v>
      </c>
      <c r="K35" s="46" t="str">
        <f>ЭТАПЫ!Q45</f>
        <v>0</v>
      </c>
      <c r="L35" s="46" t="str">
        <f>ЭТАПЫ!S45</f>
        <v>0</v>
      </c>
      <c r="M35" s="46">
        <f>ЭТАПЫ!U45</f>
        <v>10</v>
      </c>
      <c r="N35" s="46" t="str">
        <f>ЭТАПЫ!W45</f>
        <v>0</v>
      </c>
      <c r="O35" s="46" t="str">
        <f>ЭТАПЫ!Y45</f>
        <v>0</v>
      </c>
      <c r="P35" s="46" t="str">
        <f>ЭТАПЫ!AA45</f>
        <v>0</v>
      </c>
      <c r="Q35" s="46">
        <f>ЭТАПЫ!AC45</f>
        <v>20</v>
      </c>
      <c r="R35" s="46" t="str">
        <f>ЭТАПЫ!AE45</f>
        <v>0</v>
      </c>
      <c r="S35" s="47">
        <f t="shared" si="1"/>
        <v>2</v>
      </c>
      <c r="T35" s="78">
        <f t="shared" si="2"/>
        <v>30</v>
      </c>
      <c r="U35" s="77">
        <v>30</v>
      </c>
      <c r="V35" s="79">
        <f t="shared" si="3"/>
        <v>20</v>
      </c>
      <c r="W35" s="79">
        <f t="shared" si="4"/>
        <v>10</v>
      </c>
      <c r="X35" s="79">
        <f t="shared" si="5"/>
        <v>0</v>
      </c>
      <c r="Y35" s="79">
        <f t="shared" si="6"/>
        <v>0</v>
      </c>
      <c r="Z35" s="79">
        <f t="shared" si="7"/>
        <v>0</v>
      </c>
      <c r="AA35" s="79">
        <f t="shared" si="8"/>
        <v>0</v>
      </c>
    </row>
    <row r="36" spans="1:27" x14ac:dyDescent="0.2">
      <c r="A36" s="80" t="str">
        <f>ЭТАПЫ!A32</f>
        <v>М</v>
      </c>
      <c r="B36" s="57">
        <f>ЭТАПЫ!C32</f>
        <v>2</v>
      </c>
      <c r="C36" s="40">
        <f t="shared" si="0"/>
        <v>37</v>
      </c>
      <c r="D36" s="41">
        <f>ЭТАПЫ!E32</f>
        <v>1977</v>
      </c>
      <c r="E36" s="59" t="str">
        <f>ЭТАПЫ!F32</f>
        <v>Гладкий Дмитрий</v>
      </c>
      <c r="F36" s="42" t="str">
        <f>ЭТАПЫ!G32</f>
        <v>Азимут</v>
      </c>
      <c r="G36" s="58" t="str">
        <f>ЭТАПЫ!I32</f>
        <v>0</v>
      </c>
      <c r="H36" s="46" t="str">
        <f>ЭТАПЫ!K32</f>
        <v>0</v>
      </c>
      <c r="I36" s="46" t="str">
        <f>ЭТАПЫ!M32</f>
        <v>0</v>
      </c>
      <c r="J36" s="46" t="str">
        <f>ЭТАПЫ!O32</f>
        <v>0</v>
      </c>
      <c r="K36" s="46">
        <f>ЭТАПЫ!Q32</f>
        <v>12</v>
      </c>
      <c r="L36" s="46" t="str">
        <f>ЭТАПЫ!S32</f>
        <v>0</v>
      </c>
      <c r="M36" s="46">
        <f>ЭТАПЫ!U32</f>
        <v>17</v>
      </c>
      <c r="N36" s="46" t="str">
        <f>ЭТАПЫ!W32</f>
        <v>0</v>
      </c>
      <c r="O36" s="46" t="str">
        <f>ЭТАПЫ!Y32</f>
        <v>0</v>
      </c>
      <c r="P36" s="46" t="str">
        <f>ЭТАПЫ!AA32</f>
        <v>0</v>
      </c>
      <c r="Q36" s="46" t="str">
        <f>ЭТАПЫ!AC32</f>
        <v>0</v>
      </c>
      <c r="R36" s="46" t="str">
        <f>ЭТАПЫ!AE32</f>
        <v>0</v>
      </c>
      <c r="S36" s="47">
        <f t="shared" si="1"/>
        <v>2</v>
      </c>
      <c r="T36" s="78">
        <f t="shared" si="2"/>
        <v>29</v>
      </c>
      <c r="U36" s="77">
        <v>31</v>
      </c>
      <c r="V36" s="79">
        <f t="shared" si="3"/>
        <v>17</v>
      </c>
      <c r="W36" s="79">
        <f t="shared" si="4"/>
        <v>12</v>
      </c>
      <c r="X36" s="79">
        <f t="shared" si="5"/>
        <v>0</v>
      </c>
      <c r="Y36" s="79">
        <f t="shared" si="6"/>
        <v>0</v>
      </c>
      <c r="Z36" s="79">
        <f t="shared" si="7"/>
        <v>0</v>
      </c>
      <c r="AA36" s="79">
        <f t="shared" si="8"/>
        <v>0</v>
      </c>
    </row>
    <row r="37" spans="1:27" x14ac:dyDescent="0.2">
      <c r="A37" s="80" t="str">
        <f>ЭТАПЫ!A33</f>
        <v>М</v>
      </c>
      <c r="B37" s="57">
        <f>ЭТАПЫ!C33</f>
        <v>2</v>
      </c>
      <c r="C37" s="40">
        <f t="shared" si="0"/>
        <v>39</v>
      </c>
      <c r="D37" s="41">
        <f>ЭТАПЫ!E33</f>
        <v>1975</v>
      </c>
      <c r="E37" s="59" t="str">
        <f>ЭТАПЫ!F33</f>
        <v>Штауб Владислав</v>
      </c>
      <c r="F37" s="42" t="str">
        <f>ЭТАПЫ!G33</f>
        <v>Сыктывкар</v>
      </c>
      <c r="G37" s="58" t="str">
        <f>ЭТАПЫ!I33</f>
        <v>0</v>
      </c>
      <c r="H37" s="46" t="str">
        <f>ЭТАПЫ!K33</f>
        <v>0</v>
      </c>
      <c r="I37" s="46" t="str">
        <f>ЭТАПЫ!M33</f>
        <v>0</v>
      </c>
      <c r="J37" s="46" t="str">
        <f>ЭТАПЫ!O33</f>
        <v>0</v>
      </c>
      <c r="K37" s="46">
        <f>ЭТАПЫ!Q33</f>
        <v>13</v>
      </c>
      <c r="L37" s="46">
        <f>ЭТАПЫ!S33</f>
        <v>15</v>
      </c>
      <c r="M37" s="46" t="str">
        <f>ЭТАПЫ!U33</f>
        <v>0</v>
      </c>
      <c r="N37" s="46" t="str">
        <f>ЭТАПЫ!W33</f>
        <v>0</v>
      </c>
      <c r="O37" s="46" t="str">
        <f>ЭТАПЫ!Y33</f>
        <v>0</v>
      </c>
      <c r="P37" s="46" t="str">
        <f>ЭТАПЫ!AA33</f>
        <v>0</v>
      </c>
      <c r="Q37" s="46" t="str">
        <f>ЭТАПЫ!AC33</f>
        <v>0</v>
      </c>
      <c r="R37" s="46" t="str">
        <f>ЭТАПЫ!AE33</f>
        <v>0</v>
      </c>
      <c r="S37" s="47">
        <f t="shared" si="1"/>
        <v>2</v>
      </c>
      <c r="T37" s="78">
        <f t="shared" si="2"/>
        <v>28</v>
      </c>
      <c r="U37" s="77">
        <v>32</v>
      </c>
      <c r="V37" s="79">
        <f t="shared" si="3"/>
        <v>15</v>
      </c>
      <c r="W37" s="79">
        <f t="shared" si="4"/>
        <v>13</v>
      </c>
      <c r="X37" s="79">
        <f t="shared" si="5"/>
        <v>0</v>
      </c>
      <c r="Y37" s="79">
        <f t="shared" si="6"/>
        <v>0</v>
      </c>
      <c r="Z37" s="79">
        <f t="shared" si="7"/>
        <v>0</v>
      </c>
      <c r="AA37" s="79">
        <f t="shared" si="8"/>
        <v>0</v>
      </c>
    </row>
    <row r="38" spans="1:27" x14ac:dyDescent="0.2">
      <c r="A38" s="80" t="str">
        <f>ЭТАПЫ!A48</f>
        <v>М</v>
      </c>
      <c r="B38" s="57">
        <f>ЭТАПЫ!C48</f>
        <v>2</v>
      </c>
      <c r="C38" s="40">
        <f t="shared" ref="C38:C69" si="9">$D$1-D38</f>
        <v>35</v>
      </c>
      <c r="D38" s="41">
        <f>ЭТАПЫ!E48</f>
        <v>1979</v>
      </c>
      <c r="E38" s="59" t="str">
        <f>ЭТАПЫ!F48</f>
        <v>Королёв Григорий</v>
      </c>
      <c r="F38" s="42" t="str">
        <f>ЭТАПЫ!G48</f>
        <v>Сыктывкар</v>
      </c>
      <c r="G38" s="58" t="str">
        <f>ЭТАПЫ!I48</f>
        <v>0</v>
      </c>
      <c r="H38" s="46" t="str">
        <f>ЭТАПЫ!K48</f>
        <v>0</v>
      </c>
      <c r="I38" s="46" t="str">
        <f>ЭТАПЫ!M48</f>
        <v>0</v>
      </c>
      <c r="J38" s="46" t="str">
        <f>ЭТАПЫ!O48</f>
        <v>0</v>
      </c>
      <c r="K38" s="46" t="str">
        <f>ЭТАПЫ!Q48</f>
        <v>0</v>
      </c>
      <c r="L38" s="46" t="str">
        <f>ЭТАПЫ!S48</f>
        <v>0</v>
      </c>
      <c r="M38" s="46">
        <f>ЭТАПЫ!U48</f>
        <v>6</v>
      </c>
      <c r="N38" s="46" t="str">
        <f>ЭТАПЫ!W48</f>
        <v>0</v>
      </c>
      <c r="O38" s="46" t="str">
        <f>ЭТАПЫ!Y48</f>
        <v>0</v>
      </c>
      <c r="P38" s="46">
        <f>ЭТАПЫ!AA48</f>
        <v>17</v>
      </c>
      <c r="Q38" s="46" t="str">
        <f>ЭТАПЫ!AC48</f>
        <v>0</v>
      </c>
      <c r="R38" s="46" t="str">
        <f>ЭТАПЫ!AE48</f>
        <v>0</v>
      </c>
      <c r="S38" s="47">
        <f t="shared" ref="S38:S69" si="10">COUNT(G38:R38)</f>
        <v>2</v>
      </c>
      <c r="T38" s="78">
        <f t="shared" ref="T38:T74" si="11">SUM(V38:AA38)</f>
        <v>23</v>
      </c>
      <c r="U38" s="77">
        <v>33</v>
      </c>
      <c r="V38" s="79">
        <f t="shared" ref="V38:V74" si="12">IFERROR(LARGE($G38:$R38,1),0)</f>
        <v>17</v>
      </c>
      <c r="W38" s="79">
        <f t="shared" ref="W38:W74" si="13">IFERROR(LARGE($G38:$R38,2),0)</f>
        <v>6</v>
      </c>
      <c r="X38" s="79">
        <f t="shared" ref="X38:X74" si="14">IFERROR(LARGE($G38:$R38,3),0)</f>
        <v>0</v>
      </c>
      <c r="Y38" s="79">
        <f t="shared" ref="Y38:Y74" si="15">IFERROR(LARGE($G38:$R38,4),0)</f>
        <v>0</v>
      </c>
      <c r="Z38" s="79">
        <f t="shared" ref="Z38:Z74" si="16">IFERROR(LARGE($G38:$R38,5),0)</f>
        <v>0</v>
      </c>
      <c r="AA38" s="79">
        <f t="shared" ref="AA38:AA74" si="17">IFERROR(LARGE($G38:$R38,6),0)</f>
        <v>0</v>
      </c>
    </row>
    <row r="39" spans="1:27" x14ac:dyDescent="0.2">
      <c r="A39" s="80" t="str">
        <f>ЭТАПЫ!A34</f>
        <v>М</v>
      </c>
      <c r="B39" s="57">
        <f>ЭТАПЫ!C34</f>
        <v>0</v>
      </c>
      <c r="C39" s="40">
        <f t="shared" si="9"/>
        <v>27</v>
      </c>
      <c r="D39" s="41">
        <f>ЭТАПЫ!E34</f>
        <v>1987</v>
      </c>
      <c r="E39" s="59" t="str">
        <f>ЭТАПЫ!F34</f>
        <v>Митюшев Виктор</v>
      </c>
      <c r="F39" s="42" t="str">
        <f>ЭТАПЫ!G34</f>
        <v>Корткерос</v>
      </c>
      <c r="G39" s="58">
        <f>ЭТАПЫ!I34</f>
        <v>22</v>
      </c>
      <c r="H39" s="46" t="str">
        <f>ЭТАПЫ!K34</f>
        <v>0</v>
      </c>
      <c r="I39" s="46" t="str">
        <f>ЭТАПЫ!M34</f>
        <v>0</v>
      </c>
      <c r="J39" s="46" t="str">
        <f>ЭТАПЫ!O34</f>
        <v>0</v>
      </c>
      <c r="K39" s="46" t="str">
        <f>ЭТАПЫ!Q34</f>
        <v>0</v>
      </c>
      <c r="L39" s="46" t="str">
        <f>ЭТАПЫ!S34</f>
        <v>0</v>
      </c>
      <c r="M39" s="46" t="str">
        <f>ЭТАПЫ!U34</f>
        <v>0</v>
      </c>
      <c r="N39" s="46" t="str">
        <f>ЭТАПЫ!W34</f>
        <v>0</v>
      </c>
      <c r="O39" s="46" t="str">
        <f>ЭТАПЫ!Y34</f>
        <v>0</v>
      </c>
      <c r="P39" s="46" t="str">
        <f>ЭТАПЫ!AA34</f>
        <v>0</v>
      </c>
      <c r="Q39" s="46" t="str">
        <f>ЭТАПЫ!AC34</f>
        <v>0</v>
      </c>
      <c r="R39" s="46" t="str">
        <f>ЭТАПЫ!AE34</f>
        <v>0</v>
      </c>
      <c r="S39" s="47">
        <f t="shared" si="10"/>
        <v>1</v>
      </c>
      <c r="T39" s="78">
        <f t="shared" si="11"/>
        <v>22</v>
      </c>
      <c r="U39" s="77">
        <v>34</v>
      </c>
      <c r="V39" s="79">
        <f t="shared" si="12"/>
        <v>22</v>
      </c>
      <c r="W39" s="79">
        <f t="shared" si="13"/>
        <v>0</v>
      </c>
      <c r="X39" s="79">
        <f t="shared" si="14"/>
        <v>0</v>
      </c>
      <c r="Y39" s="79">
        <f t="shared" si="15"/>
        <v>0</v>
      </c>
      <c r="Z39" s="79">
        <f t="shared" si="16"/>
        <v>0</v>
      </c>
      <c r="AA39" s="79">
        <f t="shared" si="17"/>
        <v>0</v>
      </c>
    </row>
    <row r="40" spans="1:27" x14ac:dyDescent="0.2">
      <c r="A40" s="80" t="str">
        <f>ЭТАПЫ!A50</f>
        <v>М</v>
      </c>
      <c r="B40" s="57">
        <f>ЭТАПЫ!C50</f>
        <v>0</v>
      </c>
      <c r="C40" s="40">
        <f t="shared" si="9"/>
        <v>24</v>
      </c>
      <c r="D40" s="41">
        <f>ЭТАПЫ!E50</f>
        <v>1990</v>
      </c>
      <c r="E40" s="59" t="str">
        <f>ЭТАПЫ!F50</f>
        <v>Таскаев Александр</v>
      </c>
      <c r="F40" s="42" t="str">
        <f>ЭТАПЫ!G50</f>
        <v>Корткерос</v>
      </c>
      <c r="G40" s="58" t="str">
        <f>ЭТАПЫ!I50</f>
        <v>0</v>
      </c>
      <c r="H40" s="46" t="str">
        <f>ЭТАПЫ!K50</f>
        <v>0</v>
      </c>
      <c r="I40" s="46" t="str">
        <f>ЭТАПЫ!M50</f>
        <v>0</v>
      </c>
      <c r="J40" s="46" t="str">
        <f>ЭТАПЫ!O50</f>
        <v>0</v>
      </c>
      <c r="K40" s="46" t="str">
        <f>ЭТАПЫ!Q50</f>
        <v>0</v>
      </c>
      <c r="L40" s="46" t="str">
        <f>ЭТАПЫ!S50</f>
        <v>0</v>
      </c>
      <c r="M40" s="46" t="str">
        <f>ЭТАПЫ!U50</f>
        <v>0</v>
      </c>
      <c r="N40" s="46" t="str">
        <f>ЭТАПЫ!W50</f>
        <v>0</v>
      </c>
      <c r="O40" s="46" t="str">
        <f>ЭТАПЫ!Y50</f>
        <v>0</v>
      </c>
      <c r="P40" s="46">
        <f>ЭТАПЫ!AA50</f>
        <v>19</v>
      </c>
      <c r="Q40" s="46" t="str">
        <f>ЭТАПЫ!AC50</f>
        <v>0</v>
      </c>
      <c r="R40" s="46" t="str">
        <f>ЭТАПЫ!AE50</f>
        <v>0</v>
      </c>
      <c r="S40" s="47">
        <f t="shared" si="10"/>
        <v>1</v>
      </c>
      <c r="T40" s="78">
        <f t="shared" si="11"/>
        <v>19</v>
      </c>
      <c r="U40" s="77">
        <v>35</v>
      </c>
      <c r="V40" s="79">
        <f t="shared" si="12"/>
        <v>19</v>
      </c>
      <c r="W40" s="79">
        <f t="shared" si="13"/>
        <v>0</v>
      </c>
      <c r="X40" s="79">
        <f t="shared" si="14"/>
        <v>0</v>
      </c>
      <c r="Y40" s="79">
        <f t="shared" si="15"/>
        <v>0</v>
      </c>
      <c r="Z40" s="79">
        <f t="shared" si="16"/>
        <v>0</v>
      </c>
      <c r="AA40" s="79">
        <f t="shared" si="17"/>
        <v>0</v>
      </c>
    </row>
    <row r="41" spans="1:27" x14ac:dyDescent="0.2">
      <c r="A41" s="80" t="str">
        <f>ЭТАПЫ!A51</f>
        <v>М</v>
      </c>
      <c r="B41" s="57">
        <f>ЭТАПЫ!C51</f>
        <v>0</v>
      </c>
      <c r="C41" s="40">
        <f t="shared" si="9"/>
        <v>30</v>
      </c>
      <c r="D41" s="41">
        <f>ЭТАПЫ!E51</f>
        <v>1984</v>
      </c>
      <c r="E41" s="59" t="str">
        <f>ЭТАПЫ!F51</f>
        <v>Петров Артем</v>
      </c>
      <c r="F41" s="42" t="str">
        <f>ЭТАПЫ!G51</f>
        <v>ЭкипЦентр</v>
      </c>
      <c r="G41" s="58" t="str">
        <f>ЭТАПЫ!I51</f>
        <v>0</v>
      </c>
      <c r="H41" s="46" t="str">
        <f>ЭТАПЫ!K51</f>
        <v>0</v>
      </c>
      <c r="I41" s="46" t="str">
        <f>ЭТАПЫ!M51</f>
        <v>0</v>
      </c>
      <c r="J41" s="46" t="str">
        <f>ЭТАПЫ!O51</f>
        <v>0</v>
      </c>
      <c r="K41" s="46" t="str">
        <f>ЭТАПЫ!Q51</f>
        <v>0</v>
      </c>
      <c r="L41" s="46" t="str">
        <f>ЭТАПЫ!S51</f>
        <v>0</v>
      </c>
      <c r="M41" s="46" t="str">
        <f>ЭТАПЫ!U51</f>
        <v>0</v>
      </c>
      <c r="N41" s="46" t="str">
        <f>ЭТАПЫ!W51</f>
        <v>0</v>
      </c>
      <c r="O41" s="46" t="str">
        <f>ЭТАПЫ!Y51</f>
        <v>0</v>
      </c>
      <c r="P41" s="46" t="str">
        <f>ЭТАПЫ!AA51</f>
        <v>0</v>
      </c>
      <c r="Q41" s="46" t="str">
        <f>ЭТАПЫ!AC51</f>
        <v>0</v>
      </c>
      <c r="R41" s="46">
        <f>ЭТАПЫ!AE51</f>
        <v>19</v>
      </c>
      <c r="S41" s="47">
        <f t="shared" si="10"/>
        <v>1</v>
      </c>
      <c r="T41" s="78">
        <f t="shared" si="11"/>
        <v>19</v>
      </c>
      <c r="U41" s="77">
        <v>35</v>
      </c>
      <c r="V41" s="79">
        <f t="shared" si="12"/>
        <v>19</v>
      </c>
      <c r="W41" s="79">
        <f t="shared" si="13"/>
        <v>0</v>
      </c>
      <c r="X41" s="79">
        <f t="shared" si="14"/>
        <v>0</v>
      </c>
      <c r="Y41" s="79">
        <f t="shared" si="15"/>
        <v>0</v>
      </c>
      <c r="Z41" s="79">
        <f t="shared" si="16"/>
        <v>0</v>
      </c>
      <c r="AA41" s="79">
        <f t="shared" si="17"/>
        <v>0</v>
      </c>
    </row>
    <row r="42" spans="1:27" x14ac:dyDescent="0.2">
      <c r="A42" s="80" t="str">
        <f>ЭТАПЫ!A37</f>
        <v>М</v>
      </c>
      <c r="B42" s="57">
        <f>ЭТАПЫ!C37</f>
        <v>0</v>
      </c>
      <c r="C42" s="40">
        <f t="shared" si="9"/>
        <v>17</v>
      </c>
      <c r="D42" s="41">
        <f>ЭТАПЫ!E37</f>
        <v>1997</v>
      </c>
      <c r="E42" s="59" t="str">
        <f>ЭТАПЫ!F37</f>
        <v>Миков Дмитрий</v>
      </c>
      <c r="F42" s="42" t="str">
        <f>ЭТАПЫ!G37</f>
        <v>Сыктывдин</v>
      </c>
      <c r="G42" s="58" t="str">
        <f>ЭТАПЫ!I37</f>
        <v>0</v>
      </c>
      <c r="H42" s="46" t="str">
        <f>ЭТАПЫ!K37</f>
        <v>0</v>
      </c>
      <c r="I42" s="46" t="str">
        <f>ЭТАПЫ!M37</f>
        <v>0</v>
      </c>
      <c r="J42" s="46" t="str">
        <f>ЭТАПЫ!O37</f>
        <v>0</v>
      </c>
      <c r="K42" s="46" t="str">
        <f>ЭТАПЫ!Q37</f>
        <v>0</v>
      </c>
      <c r="L42" s="46" t="str">
        <f>ЭТАПЫ!S37</f>
        <v>0</v>
      </c>
      <c r="M42" s="46" t="str">
        <f>ЭТАПЫ!U37</f>
        <v>0</v>
      </c>
      <c r="N42" s="46" t="str">
        <f>ЭТАПЫ!W37</f>
        <v>0</v>
      </c>
      <c r="O42" s="46">
        <f>ЭТАПЫ!Y37</f>
        <v>18</v>
      </c>
      <c r="P42" s="46" t="str">
        <f>ЭТАПЫ!AA37</f>
        <v>0</v>
      </c>
      <c r="Q42" s="46" t="str">
        <f>ЭТАПЫ!AC37</f>
        <v>0</v>
      </c>
      <c r="R42" s="46" t="str">
        <f>ЭТАПЫ!AE37</f>
        <v>0</v>
      </c>
      <c r="S42" s="47">
        <f t="shared" si="10"/>
        <v>1</v>
      </c>
      <c r="T42" s="78">
        <f t="shared" si="11"/>
        <v>18</v>
      </c>
      <c r="U42" s="77">
        <v>37</v>
      </c>
      <c r="V42" s="79">
        <f t="shared" si="12"/>
        <v>18</v>
      </c>
      <c r="W42" s="79">
        <f t="shared" si="13"/>
        <v>0</v>
      </c>
      <c r="X42" s="79">
        <f t="shared" si="14"/>
        <v>0</v>
      </c>
      <c r="Y42" s="79">
        <f t="shared" si="15"/>
        <v>0</v>
      </c>
      <c r="Z42" s="79">
        <f t="shared" si="16"/>
        <v>0</v>
      </c>
      <c r="AA42" s="79">
        <f t="shared" si="17"/>
        <v>0</v>
      </c>
    </row>
    <row r="43" spans="1:27" x14ac:dyDescent="0.2">
      <c r="A43" s="80" t="str">
        <f>ЭТАПЫ!A52</f>
        <v>М</v>
      </c>
      <c r="B43" s="57">
        <f>ЭТАПЫ!C52</f>
        <v>0</v>
      </c>
      <c r="C43" s="40">
        <f t="shared" si="9"/>
        <v>27</v>
      </c>
      <c r="D43" s="41">
        <f>ЭТАПЫ!E52</f>
        <v>1987</v>
      </c>
      <c r="E43" s="59" t="str">
        <f>ЭТАПЫ!F52</f>
        <v>Митюшов Виктор</v>
      </c>
      <c r="F43" s="42" t="str">
        <f>ЭТАПЫ!G52</f>
        <v>Корткерос</v>
      </c>
      <c r="G43" s="58" t="str">
        <f>ЭТАПЫ!I52</f>
        <v>0</v>
      </c>
      <c r="H43" s="46" t="str">
        <f>ЭТАПЫ!K52</f>
        <v>0</v>
      </c>
      <c r="I43" s="46" t="str">
        <f>ЭТАПЫ!M52</f>
        <v>0</v>
      </c>
      <c r="J43" s="46" t="str">
        <f>ЭТАПЫ!O52</f>
        <v>0</v>
      </c>
      <c r="K43" s="46" t="str">
        <f>ЭТАПЫ!Q52</f>
        <v>0</v>
      </c>
      <c r="L43" s="46" t="str">
        <f>ЭТАПЫ!S52</f>
        <v>0</v>
      </c>
      <c r="M43" s="46" t="str">
        <f>ЭТАПЫ!U52</f>
        <v>0</v>
      </c>
      <c r="N43" s="46" t="str">
        <f>ЭТАПЫ!W52</f>
        <v>0</v>
      </c>
      <c r="O43" s="46" t="str">
        <f>ЭТАПЫ!Y52</f>
        <v>0</v>
      </c>
      <c r="P43" s="46" t="str">
        <f>ЭТАПЫ!AA52</f>
        <v>0</v>
      </c>
      <c r="Q43" s="46" t="str">
        <f>ЭТАПЫ!AC52</f>
        <v>0</v>
      </c>
      <c r="R43" s="46">
        <f>ЭТАПЫ!AE52</f>
        <v>18</v>
      </c>
      <c r="S43" s="47">
        <f t="shared" si="10"/>
        <v>1</v>
      </c>
      <c r="T43" s="78">
        <f t="shared" si="11"/>
        <v>18</v>
      </c>
      <c r="U43" s="77">
        <v>37</v>
      </c>
      <c r="V43" s="79">
        <f t="shared" si="12"/>
        <v>18</v>
      </c>
      <c r="W43" s="79">
        <f t="shared" si="13"/>
        <v>0</v>
      </c>
      <c r="X43" s="79">
        <f t="shared" si="14"/>
        <v>0</v>
      </c>
      <c r="Y43" s="79">
        <f t="shared" si="15"/>
        <v>0</v>
      </c>
      <c r="Z43" s="79">
        <f t="shared" si="16"/>
        <v>0</v>
      </c>
      <c r="AA43" s="79">
        <f t="shared" si="17"/>
        <v>0</v>
      </c>
    </row>
    <row r="44" spans="1:27" x14ac:dyDescent="0.2">
      <c r="A44" s="80" t="str">
        <f>ЭТАПЫ!A38</f>
        <v>М</v>
      </c>
      <c r="B44" s="57">
        <f>ЭТАПЫ!C38</f>
        <v>0</v>
      </c>
      <c r="C44" s="40">
        <f t="shared" si="9"/>
        <v>34</v>
      </c>
      <c r="D44" s="41">
        <f>ЭТАПЫ!E38</f>
        <v>1980</v>
      </c>
      <c r="E44" s="59" t="str">
        <f>ЭТАПЫ!F38</f>
        <v>Баганов Александр</v>
      </c>
      <c r="F44" s="42" t="str">
        <f>ЭТАПЫ!G38</f>
        <v>Туристы</v>
      </c>
      <c r="G44" s="58" t="str">
        <f>ЭТАПЫ!I38</f>
        <v>0</v>
      </c>
      <c r="H44" s="46" t="str">
        <f>ЭТАПЫ!K38</f>
        <v>0</v>
      </c>
      <c r="I44" s="46" t="str">
        <f>ЭТАПЫ!M38</f>
        <v>0</v>
      </c>
      <c r="J44" s="46" t="str">
        <f>ЭТАПЫ!O38</f>
        <v>0</v>
      </c>
      <c r="K44" s="46">
        <f>ЭТАПЫ!Q38</f>
        <v>16</v>
      </c>
      <c r="L44" s="46" t="str">
        <f>ЭТАПЫ!S38</f>
        <v>0</v>
      </c>
      <c r="M44" s="46" t="str">
        <f>ЭТАПЫ!U38</f>
        <v>0</v>
      </c>
      <c r="N44" s="46" t="str">
        <f>ЭТАПЫ!W38</f>
        <v>0</v>
      </c>
      <c r="O44" s="46" t="str">
        <f>ЭТАПЫ!Y38</f>
        <v>0</v>
      </c>
      <c r="P44" s="46" t="str">
        <f>ЭТАПЫ!AA38</f>
        <v>0</v>
      </c>
      <c r="Q44" s="46" t="str">
        <f>ЭТАПЫ!AC38</f>
        <v>0</v>
      </c>
      <c r="R44" s="46" t="str">
        <f>ЭТАПЫ!AE38</f>
        <v>0</v>
      </c>
      <c r="S44" s="47">
        <f t="shared" si="10"/>
        <v>1</v>
      </c>
      <c r="T44" s="78">
        <f t="shared" si="11"/>
        <v>16</v>
      </c>
      <c r="U44" s="77">
        <v>39</v>
      </c>
      <c r="V44" s="79">
        <f t="shared" si="12"/>
        <v>16</v>
      </c>
      <c r="W44" s="79">
        <f t="shared" si="13"/>
        <v>0</v>
      </c>
      <c r="X44" s="79">
        <f t="shared" si="14"/>
        <v>0</v>
      </c>
      <c r="Y44" s="79">
        <f t="shared" si="15"/>
        <v>0</v>
      </c>
      <c r="Z44" s="79">
        <f t="shared" si="16"/>
        <v>0</v>
      </c>
      <c r="AA44" s="79">
        <f t="shared" si="17"/>
        <v>0</v>
      </c>
    </row>
    <row r="45" spans="1:27" x14ac:dyDescent="0.2">
      <c r="A45" s="80" t="str">
        <f>ЭТАПЫ!A39</f>
        <v>М</v>
      </c>
      <c r="B45" s="57">
        <f>ЭТАПЫ!C39</f>
        <v>0</v>
      </c>
      <c r="C45" s="40">
        <f t="shared" si="9"/>
        <v>28</v>
      </c>
      <c r="D45" s="41">
        <f>ЭТАПЫ!E39</f>
        <v>1986</v>
      </c>
      <c r="E45" s="59" t="str">
        <f>ЭТАПЫ!F39</f>
        <v>Демко Илья</v>
      </c>
      <c r="F45" s="42" t="str">
        <f>ЭТАПЫ!G39</f>
        <v>Пермь2</v>
      </c>
      <c r="G45" s="58" t="str">
        <f>ЭТАПЫ!I39</f>
        <v>0</v>
      </c>
      <c r="H45" s="46" t="str">
        <f>ЭТАПЫ!K39</f>
        <v>0</v>
      </c>
      <c r="I45" s="46" t="str">
        <f>ЭТАПЫ!M39</f>
        <v>0</v>
      </c>
      <c r="J45" s="46" t="str">
        <f>ЭТАПЫ!O39</f>
        <v>0</v>
      </c>
      <c r="K45" s="46" t="str">
        <f>ЭТАПЫ!Q39</f>
        <v>0</v>
      </c>
      <c r="L45" s="46" t="str">
        <f>ЭТАПЫ!S39</f>
        <v>0</v>
      </c>
      <c r="M45" s="46">
        <f>ЭТАПЫ!U39</f>
        <v>16</v>
      </c>
      <c r="N45" s="46" t="str">
        <f>ЭТАПЫ!W39</f>
        <v>0</v>
      </c>
      <c r="O45" s="46" t="str">
        <f>ЭТАПЫ!Y39</f>
        <v>0</v>
      </c>
      <c r="P45" s="46" t="str">
        <f>ЭТАПЫ!AA39</f>
        <v>0</v>
      </c>
      <c r="Q45" s="46" t="str">
        <f>ЭТАПЫ!AC39</f>
        <v>0</v>
      </c>
      <c r="R45" s="46" t="str">
        <f>ЭТАПЫ!AE39</f>
        <v>0</v>
      </c>
      <c r="S45" s="47">
        <f t="shared" si="10"/>
        <v>1</v>
      </c>
      <c r="T45" s="78">
        <f t="shared" si="11"/>
        <v>16</v>
      </c>
      <c r="U45" s="77">
        <v>39</v>
      </c>
      <c r="V45" s="79">
        <f t="shared" si="12"/>
        <v>16</v>
      </c>
      <c r="W45" s="79">
        <f t="shared" si="13"/>
        <v>0</v>
      </c>
      <c r="X45" s="79">
        <f t="shared" si="14"/>
        <v>0</v>
      </c>
      <c r="Y45" s="79">
        <f t="shared" si="15"/>
        <v>0</v>
      </c>
      <c r="Z45" s="79">
        <f t="shared" si="16"/>
        <v>0</v>
      </c>
      <c r="AA45" s="79">
        <f t="shared" si="17"/>
        <v>0</v>
      </c>
    </row>
    <row r="46" spans="1:27" x14ac:dyDescent="0.2">
      <c r="A46" s="80" t="str">
        <f>ЭТАПЫ!A40</f>
        <v>М</v>
      </c>
      <c r="B46" s="57">
        <f>ЭТАПЫ!C40</f>
        <v>2</v>
      </c>
      <c r="C46" s="40">
        <f t="shared" si="9"/>
        <v>36</v>
      </c>
      <c r="D46" s="41">
        <f>ЭТАПЫ!E40</f>
        <v>1978</v>
      </c>
      <c r="E46" s="59" t="str">
        <f>ЭТАПЫ!F40</f>
        <v>Гудырев Александр</v>
      </c>
      <c r="F46" s="42" t="str">
        <f>ЭТАПЫ!G40</f>
        <v>Сыктывкар</v>
      </c>
      <c r="G46" s="58" t="str">
        <f>ЭТАПЫ!I40</f>
        <v>0</v>
      </c>
      <c r="H46" s="46" t="str">
        <f>ЭТАПЫ!K40</f>
        <v>0</v>
      </c>
      <c r="I46" s="46" t="str">
        <f>ЭТАПЫ!M40</f>
        <v>0</v>
      </c>
      <c r="J46" s="46" t="str">
        <f>ЭТАПЫ!O40</f>
        <v>0</v>
      </c>
      <c r="K46" s="46" t="str">
        <f>ЭТАПЫ!Q40</f>
        <v>0</v>
      </c>
      <c r="L46" s="46" t="str">
        <f>ЭТАПЫ!S40</f>
        <v>0</v>
      </c>
      <c r="M46" s="46">
        <f>ЭТАПЫ!U40</f>
        <v>15</v>
      </c>
      <c r="N46" s="46" t="str">
        <f>ЭТАПЫ!W40</f>
        <v>0</v>
      </c>
      <c r="O46" s="46" t="str">
        <f>ЭТАПЫ!Y40</f>
        <v>0</v>
      </c>
      <c r="P46" s="46" t="str">
        <f>ЭТАПЫ!AA40</f>
        <v>0</v>
      </c>
      <c r="Q46" s="46" t="str">
        <f>ЭТАПЫ!AC40</f>
        <v>0</v>
      </c>
      <c r="R46" s="46" t="str">
        <f>ЭТАПЫ!AE40</f>
        <v>0</v>
      </c>
      <c r="S46" s="47">
        <f t="shared" si="10"/>
        <v>1</v>
      </c>
      <c r="T46" s="78">
        <f t="shared" si="11"/>
        <v>15</v>
      </c>
      <c r="U46" s="77">
        <v>41</v>
      </c>
      <c r="V46" s="79">
        <f t="shared" si="12"/>
        <v>15</v>
      </c>
      <c r="W46" s="79">
        <f t="shared" si="13"/>
        <v>0</v>
      </c>
      <c r="X46" s="79">
        <f t="shared" si="14"/>
        <v>0</v>
      </c>
      <c r="Y46" s="79">
        <f t="shared" si="15"/>
        <v>0</v>
      </c>
      <c r="Z46" s="79">
        <f t="shared" si="16"/>
        <v>0</v>
      </c>
      <c r="AA46" s="79">
        <f t="shared" si="17"/>
        <v>0</v>
      </c>
    </row>
    <row r="47" spans="1:27" x14ac:dyDescent="0.2">
      <c r="A47" s="80" t="str">
        <f>ЭТАПЫ!A41</f>
        <v>М</v>
      </c>
      <c r="B47" s="57">
        <f>ЭТАПЫ!C41</f>
        <v>0</v>
      </c>
      <c r="C47" s="40">
        <f t="shared" si="9"/>
        <v>16</v>
      </c>
      <c r="D47" s="41">
        <f>ЭТАПЫ!E41</f>
        <v>1998</v>
      </c>
      <c r="E47" s="59" t="str">
        <f>ЭТАПЫ!F41</f>
        <v>Попов Никита</v>
      </c>
      <c r="F47" s="42" t="str">
        <f>ЭТАПЫ!G41</f>
        <v>?</v>
      </c>
      <c r="G47" s="58" t="str">
        <f>ЭТАПЫ!I41</f>
        <v>0</v>
      </c>
      <c r="H47" s="46" t="str">
        <f>ЭТАПЫ!K41</f>
        <v>0</v>
      </c>
      <c r="I47" s="46" t="str">
        <f>ЭТАПЫ!M41</f>
        <v>0</v>
      </c>
      <c r="J47" s="46" t="str">
        <f>ЭТАПЫ!O41</f>
        <v>0</v>
      </c>
      <c r="K47" s="46" t="str">
        <f>ЭТАПЫ!Q41</f>
        <v>0</v>
      </c>
      <c r="L47" s="46" t="str">
        <f>ЭТАПЫ!S41</f>
        <v>0</v>
      </c>
      <c r="M47" s="46" t="str">
        <f>ЭТАПЫ!U41</f>
        <v>0</v>
      </c>
      <c r="N47" s="46" t="str">
        <f>ЭТАПЫ!W41</f>
        <v>0</v>
      </c>
      <c r="O47" s="46">
        <f>ЭТАПЫ!Y41</f>
        <v>15</v>
      </c>
      <c r="P47" s="46" t="str">
        <f>ЭТАПЫ!AA41</f>
        <v>0</v>
      </c>
      <c r="Q47" s="46" t="str">
        <f>ЭТАПЫ!AC41</f>
        <v>0</v>
      </c>
      <c r="R47" s="46" t="str">
        <f>ЭТАПЫ!AE41</f>
        <v>0</v>
      </c>
      <c r="S47" s="47">
        <f t="shared" si="10"/>
        <v>1</v>
      </c>
      <c r="T47" s="78">
        <f t="shared" si="11"/>
        <v>15</v>
      </c>
      <c r="U47" s="77">
        <v>41</v>
      </c>
      <c r="V47" s="79">
        <f t="shared" si="12"/>
        <v>15</v>
      </c>
      <c r="W47" s="79">
        <f t="shared" si="13"/>
        <v>0</v>
      </c>
      <c r="X47" s="79">
        <f t="shared" si="14"/>
        <v>0</v>
      </c>
      <c r="Y47" s="79">
        <f t="shared" si="15"/>
        <v>0</v>
      </c>
      <c r="Z47" s="79">
        <f t="shared" si="16"/>
        <v>0</v>
      </c>
      <c r="AA47" s="79">
        <f t="shared" si="17"/>
        <v>0</v>
      </c>
    </row>
    <row r="48" spans="1:27" x14ac:dyDescent="0.2">
      <c r="A48" s="80" t="str">
        <f>ЭТАПЫ!A42</f>
        <v>М</v>
      </c>
      <c r="B48" s="57">
        <f>ЭТАПЫ!C42</f>
        <v>3</v>
      </c>
      <c r="C48" s="40">
        <f t="shared" si="9"/>
        <v>40</v>
      </c>
      <c r="D48" s="41">
        <f>ЭТАПЫ!E42</f>
        <v>1974</v>
      </c>
      <c r="E48" s="59" t="str">
        <f>ЭТАПЫ!F42</f>
        <v>Ульянин Владимир</v>
      </c>
      <c r="F48" s="42" t="str">
        <f>ЭТАПЫ!G42</f>
        <v>Сыктывкар</v>
      </c>
      <c r="G48" s="58">
        <f>ЭТАПЫ!I42</f>
        <v>12</v>
      </c>
      <c r="H48" s="46" t="str">
        <f>ЭТАПЫ!K42</f>
        <v>0</v>
      </c>
      <c r="I48" s="46" t="str">
        <f>ЭТАПЫ!M42</f>
        <v>0</v>
      </c>
      <c r="J48" s="46" t="str">
        <f>ЭТАПЫ!O42</f>
        <v>0</v>
      </c>
      <c r="K48" s="46" t="str">
        <f>ЭТАПЫ!Q42</f>
        <v>0</v>
      </c>
      <c r="L48" s="46" t="str">
        <f>ЭТАПЫ!S42</f>
        <v>0</v>
      </c>
      <c r="M48" s="46" t="str">
        <f>ЭТАПЫ!U42</f>
        <v>0</v>
      </c>
      <c r="N48" s="46" t="str">
        <f>ЭТАПЫ!W42</f>
        <v>0</v>
      </c>
      <c r="O48" s="46" t="str">
        <f>ЭТАПЫ!Y42</f>
        <v>0</v>
      </c>
      <c r="P48" s="46" t="str">
        <f>ЭТАПЫ!AA42</f>
        <v>0</v>
      </c>
      <c r="Q48" s="46" t="str">
        <f>ЭТАПЫ!AC42</f>
        <v>0</v>
      </c>
      <c r="R48" s="46" t="str">
        <f>ЭТАПЫ!AE42</f>
        <v>0</v>
      </c>
      <c r="S48" s="47">
        <f t="shared" si="10"/>
        <v>1</v>
      </c>
      <c r="T48" s="78">
        <f t="shared" si="11"/>
        <v>12</v>
      </c>
      <c r="U48" s="77">
        <v>43</v>
      </c>
      <c r="V48" s="79">
        <f t="shared" si="12"/>
        <v>12</v>
      </c>
      <c r="W48" s="79">
        <f t="shared" si="13"/>
        <v>0</v>
      </c>
      <c r="X48" s="79">
        <f t="shared" si="14"/>
        <v>0</v>
      </c>
      <c r="Y48" s="79">
        <f t="shared" si="15"/>
        <v>0</v>
      </c>
      <c r="Z48" s="79">
        <f t="shared" si="16"/>
        <v>0</v>
      </c>
      <c r="AA48" s="79">
        <f t="shared" si="17"/>
        <v>0</v>
      </c>
    </row>
    <row r="49" spans="1:27" x14ac:dyDescent="0.2">
      <c r="A49" s="80" t="str">
        <f>ЭТАПЫ!A43</f>
        <v>М</v>
      </c>
      <c r="B49" s="57">
        <f>ЭТАПЫ!C43</f>
        <v>0</v>
      </c>
      <c r="C49" s="40">
        <f t="shared" si="9"/>
        <v>16</v>
      </c>
      <c r="D49" s="41">
        <f>ЭТАПЫ!E43</f>
        <v>1998</v>
      </c>
      <c r="E49" s="59" t="str">
        <f>ЭТАПЫ!F43</f>
        <v>Морозов Евгений</v>
      </c>
      <c r="F49" s="42" t="str">
        <f>ЭТАПЫ!G43</f>
        <v>Удора</v>
      </c>
      <c r="G49" s="58" t="str">
        <f>ЭТАПЫ!I43</f>
        <v>0</v>
      </c>
      <c r="H49" s="46">
        <f>ЭТАПЫ!K43</f>
        <v>11</v>
      </c>
      <c r="I49" s="46" t="str">
        <f>ЭТАПЫ!M43</f>
        <v>0</v>
      </c>
      <c r="J49" s="46" t="str">
        <f>ЭТАПЫ!O43</f>
        <v>0</v>
      </c>
      <c r="K49" s="46" t="str">
        <f>ЭТАПЫ!Q43</f>
        <v>0</v>
      </c>
      <c r="L49" s="46" t="str">
        <f>ЭТАПЫ!S43</f>
        <v>0</v>
      </c>
      <c r="M49" s="46" t="str">
        <f>ЭТАПЫ!U43</f>
        <v>0</v>
      </c>
      <c r="N49" s="46" t="str">
        <f>ЭТАПЫ!W43</f>
        <v>0</v>
      </c>
      <c r="O49" s="46" t="str">
        <f>ЭТАПЫ!Y43</f>
        <v>0</v>
      </c>
      <c r="P49" s="46" t="str">
        <f>ЭТАПЫ!AA43</f>
        <v>0</v>
      </c>
      <c r="Q49" s="46" t="str">
        <f>ЭТАПЫ!AC43</f>
        <v>0</v>
      </c>
      <c r="R49" s="46" t="str">
        <f>ЭТАПЫ!AE43</f>
        <v>0</v>
      </c>
      <c r="S49" s="47">
        <f t="shared" si="10"/>
        <v>1</v>
      </c>
      <c r="T49" s="78">
        <f t="shared" si="11"/>
        <v>11</v>
      </c>
      <c r="U49" s="77">
        <v>44</v>
      </c>
      <c r="V49" s="79">
        <f t="shared" si="12"/>
        <v>11</v>
      </c>
      <c r="W49" s="79">
        <f t="shared" si="13"/>
        <v>0</v>
      </c>
      <c r="X49" s="79">
        <f t="shared" si="14"/>
        <v>0</v>
      </c>
      <c r="Y49" s="79">
        <f t="shared" si="15"/>
        <v>0</v>
      </c>
      <c r="Z49" s="79">
        <f t="shared" si="16"/>
        <v>0</v>
      </c>
      <c r="AA49" s="79">
        <f t="shared" si="17"/>
        <v>0</v>
      </c>
    </row>
    <row r="50" spans="1:27" x14ac:dyDescent="0.2">
      <c r="A50" s="80" t="str">
        <f>ЭТАПЫ!A44</f>
        <v>М</v>
      </c>
      <c r="B50" s="57">
        <f>ЭТАПЫ!C44</f>
        <v>2</v>
      </c>
      <c r="C50" s="40">
        <f t="shared" si="9"/>
        <v>35</v>
      </c>
      <c r="D50" s="41">
        <f>ЭТАПЫ!E44</f>
        <v>1979</v>
      </c>
      <c r="E50" s="59" t="str">
        <f>ЭТАПЫ!F44</f>
        <v>Бушуев Денис</v>
      </c>
      <c r="F50" s="42" t="str">
        <f>ЭТАПЫ!G44</f>
        <v>Азимут</v>
      </c>
      <c r="G50" s="58" t="str">
        <f>ЭТАПЫ!I44</f>
        <v>0</v>
      </c>
      <c r="H50" s="46" t="str">
        <f>ЭТАПЫ!K44</f>
        <v>0</v>
      </c>
      <c r="I50" s="46" t="str">
        <f>ЭТАПЫ!M44</f>
        <v>0</v>
      </c>
      <c r="J50" s="46" t="str">
        <f>ЭТАПЫ!O44</f>
        <v>0</v>
      </c>
      <c r="K50" s="46" t="str">
        <f>ЭТАПЫ!Q44</f>
        <v>0</v>
      </c>
      <c r="L50" s="46" t="str">
        <f>ЭТАПЫ!S44</f>
        <v>0</v>
      </c>
      <c r="M50" s="46">
        <f>ЭТАПЫ!U44</f>
        <v>11</v>
      </c>
      <c r="N50" s="46" t="str">
        <f>ЭТАПЫ!W44</f>
        <v>0</v>
      </c>
      <c r="O50" s="46" t="str">
        <f>ЭТАПЫ!Y44</f>
        <v>0</v>
      </c>
      <c r="P50" s="46" t="str">
        <f>ЭТАПЫ!AA44</f>
        <v>0</v>
      </c>
      <c r="Q50" s="46" t="str">
        <f>ЭТАПЫ!AC44</f>
        <v>0</v>
      </c>
      <c r="R50" s="46" t="str">
        <f>ЭТАПЫ!AE44</f>
        <v>0</v>
      </c>
      <c r="S50" s="47">
        <f t="shared" si="10"/>
        <v>1</v>
      </c>
      <c r="T50" s="78">
        <f t="shared" si="11"/>
        <v>11</v>
      </c>
      <c r="U50" s="77">
        <v>44</v>
      </c>
      <c r="V50" s="79">
        <f t="shared" si="12"/>
        <v>11</v>
      </c>
      <c r="W50" s="79">
        <f t="shared" si="13"/>
        <v>0</v>
      </c>
      <c r="X50" s="79">
        <f t="shared" si="14"/>
        <v>0</v>
      </c>
      <c r="Y50" s="79">
        <f t="shared" si="15"/>
        <v>0</v>
      </c>
      <c r="Z50" s="79">
        <f t="shared" si="16"/>
        <v>0</v>
      </c>
      <c r="AA50" s="79">
        <f t="shared" si="17"/>
        <v>0</v>
      </c>
    </row>
    <row r="51" spans="1:27" x14ac:dyDescent="0.2">
      <c r="A51" s="80" t="str">
        <f>ЭТАПЫ!A46</f>
        <v>М</v>
      </c>
      <c r="B51" s="57">
        <f>ЭТАПЫ!C46</f>
        <v>0</v>
      </c>
      <c r="C51" s="40">
        <f t="shared" si="9"/>
        <v>17</v>
      </c>
      <c r="D51" s="41">
        <f>ЭТАПЫ!E46</f>
        <v>1997</v>
      </c>
      <c r="E51" s="59" t="str">
        <f>ЭТАПЫ!F46</f>
        <v>Калинин Сергей</v>
      </c>
      <c r="F51" s="42" t="str">
        <f>ЭТАПЫ!G46</f>
        <v>Корткерос</v>
      </c>
      <c r="G51" s="58">
        <f>ЭТАПЫ!I46</f>
        <v>6</v>
      </c>
      <c r="H51" s="46" t="str">
        <f>ЭТАПЫ!K46</f>
        <v>0</v>
      </c>
      <c r="I51" s="46" t="str">
        <f>ЭТАПЫ!M46</f>
        <v>0</v>
      </c>
      <c r="J51" s="46" t="str">
        <f>ЭТАПЫ!O46</f>
        <v>0</v>
      </c>
      <c r="K51" s="46" t="str">
        <f>ЭТАПЫ!Q46</f>
        <v>0</v>
      </c>
      <c r="L51" s="46" t="str">
        <f>ЭТАПЫ!S46</f>
        <v>0</v>
      </c>
      <c r="M51" s="46" t="str">
        <f>ЭТАПЫ!U46</f>
        <v>0</v>
      </c>
      <c r="N51" s="46" t="str">
        <f>ЭТАПЫ!W46</f>
        <v>0</v>
      </c>
      <c r="O51" s="46" t="str">
        <f>ЭТАПЫ!Y46</f>
        <v>0</v>
      </c>
      <c r="P51" s="46" t="str">
        <f>ЭТАПЫ!AA46</f>
        <v>0</v>
      </c>
      <c r="Q51" s="46" t="str">
        <f>ЭТАПЫ!AC46</f>
        <v>0</v>
      </c>
      <c r="R51" s="46" t="str">
        <f>ЭТАПЫ!AE46</f>
        <v>0</v>
      </c>
      <c r="S51" s="47">
        <f t="shared" si="10"/>
        <v>1</v>
      </c>
      <c r="T51" s="78">
        <f t="shared" si="11"/>
        <v>6</v>
      </c>
      <c r="U51" s="77">
        <v>46</v>
      </c>
      <c r="V51" s="79">
        <f t="shared" si="12"/>
        <v>6</v>
      </c>
      <c r="W51" s="79">
        <f t="shared" si="13"/>
        <v>0</v>
      </c>
      <c r="X51" s="79">
        <f t="shared" si="14"/>
        <v>0</v>
      </c>
      <c r="Y51" s="79">
        <f t="shared" si="15"/>
        <v>0</v>
      </c>
      <c r="Z51" s="79">
        <f t="shared" si="16"/>
        <v>0</v>
      </c>
      <c r="AA51" s="79">
        <f t="shared" si="17"/>
        <v>0</v>
      </c>
    </row>
    <row r="52" spans="1:27" x14ac:dyDescent="0.2">
      <c r="A52" s="80" t="str">
        <f>ЭТАПЫ!A47</f>
        <v>М</v>
      </c>
      <c r="B52" s="57">
        <f>ЭТАПЫ!C47</f>
        <v>0</v>
      </c>
      <c r="C52" s="40">
        <f t="shared" si="9"/>
        <v>30</v>
      </c>
      <c r="D52" s="41">
        <f>ЭТАПЫ!E47</f>
        <v>1984</v>
      </c>
      <c r="E52" s="59" t="str">
        <f>ЭТАПЫ!F47</f>
        <v>Старцев Александр</v>
      </c>
      <c r="F52" s="42" t="str">
        <f>ЭТАПЫ!G47</f>
        <v>Сыктывкар</v>
      </c>
      <c r="G52" s="58" t="str">
        <f>ЭТАПЫ!I47</f>
        <v>0</v>
      </c>
      <c r="H52" s="46" t="str">
        <f>ЭТАПЫ!K47</f>
        <v>0</v>
      </c>
      <c r="I52" s="46" t="str">
        <f>ЭТАПЫ!M47</f>
        <v>0</v>
      </c>
      <c r="J52" s="46" t="str">
        <f>ЭТАПЫ!O47</f>
        <v>0</v>
      </c>
      <c r="K52" s="46" t="str">
        <f>ЭТАПЫ!Q47</f>
        <v>0</v>
      </c>
      <c r="L52" s="46" t="str">
        <f>ЭТАПЫ!S47</f>
        <v>0</v>
      </c>
      <c r="M52" s="46">
        <f>ЭТАПЫ!U47</f>
        <v>6</v>
      </c>
      <c r="N52" s="46" t="str">
        <f>ЭТАПЫ!W47</f>
        <v>0</v>
      </c>
      <c r="O52" s="46" t="str">
        <f>ЭТАПЫ!Y47</f>
        <v>0</v>
      </c>
      <c r="P52" s="46" t="str">
        <f>ЭТАПЫ!AA47</f>
        <v>0</v>
      </c>
      <c r="Q52" s="46" t="str">
        <f>ЭТАПЫ!AC47</f>
        <v>0</v>
      </c>
      <c r="R52" s="46" t="str">
        <f>ЭТАПЫ!AE47</f>
        <v>0</v>
      </c>
      <c r="S52" s="47">
        <f t="shared" si="10"/>
        <v>1</v>
      </c>
      <c r="T52" s="78">
        <f t="shared" si="11"/>
        <v>6</v>
      </c>
      <c r="U52" s="77">
        <v>46</v>
      </c>
      <c r="V52" s="79">
        <f t="shared" si="12"/>
        <v>6</v>
      </c>
      <c r="W52" s="79">
        <f t="shared" si="13"/>
        <v>0</v>
      </c>
      <c r="X52" s="79">
        <f t="shared" si="14"/>
        <v>0</v>
      </c>
      <c r="Y52" s="79">
        <f t="shared" si="15"/>
        <v>0</v>
      </c>
      <c r="Z52" s="79">
        <f t="shared" si="16"/>
        <v>0</v>
      </c>
      <c r="AA52" s="79">
        <f t="shared" si="17"/>
        <v>0</v>
      </c>
    </row>
    <row r="53" spans="1:27" x14ac:dyDescent="0.2">
      <c r="A53" s="80" t="str">
        <f>ЭТАПЫ!A49</f>
        <v>М</v>
      </c>
      <c r="B53" s="57">
        <f>ЭТАПЫ!C49</f>
        <v>0</v>
      </c>
      <c r="C53" s="40">
        <f t="shared" si="9"/>
        <v>17</v>
      </c>
      <c r="D53" s="41">
        <f>ЭТАПЫ!E49</f>
        <v>1997</v>
      </c>
      <c r="E53" s="59" t="str">
        <f>ЭТАПЫ!F49</f>
        <v>Турлаков Максим</v>
      </c>
      <c r="F53" s="42" t="str">
        <f>ЭТАПЫ!G49</f>
        <v>Сыктывкар</v>
      </c>
      <c r="G53" s="58">
        <f>ЭТАПЫ!I49</f>
        <v>4</v>
      </c>
      <c r="H53" s="46" t="str">
        <f>ЭТАПЫ!K49</f>
        <v>0</v>
      </c>
      <c r="I53" s="46" t="str">
        <f>ЭТАПЫ!M49</f>
        <v>0</v>
      </c>
      <c r="J53" s="46" t="str">
        <f>ЭТАПЫ!O49</f>
        <v>0</v>
      </c>
      <c r="K53" s="46" t="str">
        <f>ЭТАПЫ!Q49</f>
        <v>0</v>
      </c>
      <c r="L53" s="46" t="str">
        <f>ЭТАПЫ!S49</f>
        <v>0</v>
      </c>
      <c r="M53" s="46" t="str">
        <f>ЭТАПЫ!U49</f>
        <v>0</v>
      </c>
      <c r="N53" s="46" t="str">
        <f>ЭТАПЫ!W49</f>
        <v>0</v>
      </c>
      <c r="O53" s="46" t="str">
        <f>ЭТАПЫ!Y49</f>
        <v>0</v>
      </c>
      <c r="P53" s="46" t="str">
        <f>ЭТАПЫ!AA49</f>
        <v>0</v>
      </c>
      <c r="Q53" s="46" t="str">
        <f>ЭТАПЫ!AC49</f>
        <v>0</v>
      </c>
      <c r="R53" s="46" t="str">
        <f>ЭТАПЫ!AE49</f>
        <v>0</v>
      </c>
      <c r="S53" s="47">
        <f t="shared" si="10"/>
        <v>1</v>
      </c>
      <c r="T53" s="78">
        <f t="shared" si="11"/>
        <v>4</v>
      </c>
      <c r="U53" s="77">
        <v>48</v>
      </c>
      <c r="V53" s="79">
        <f t="shared" si="12"/>
        <v>4</v>
      </c>
      <c r="W53" s="79">
        <f t="shared" si="13"/>
        <v>0</v>
      </c>
      <c r="X53" s="79">
        <f t="shared" si="14"/>
        <v>0</v>
      </c>
      <c r="Y53" s="79">
        <f t="shared" si="15"/>
        <v>0</v>
      </c>
      <c r="Z53" s="79">
        <f t="shared" si="16"/>
        <v>0</v>
      </c>
      <c r="AA53" s="79">
        <f t="shared" si="17"/>
        <v>0</v>
      </c>
    </row>
    <row r="54" spans="1:27" x14ac:dyDescent="0.2">
      <c r="A54" s="80" t="str">
        <f>ЭТАПЫ!A54</f>
        <v>М</v>
      </c>
      <c r="B54" s="57">
        <f>ЭТАПЫ!C54</f>
        <v>0</v>
      </c>
      <c r="C54" s="40">
        <f t="shared" si="9"/>
        <v>33</v>
      </c>
      <c r="D54" s="41">
        <f>ЭТАПЫ!E54</f>
        <v>1981</v>
      </c>
      <c r="E54" s="59" t="str">
        <f>ЭТАПЫ!F54</f>
        <v>Самарин Сергей</v>
      </c>
      <c r="F54" s="42" t="str">
        <f>ЭТАПЫ!G54</f>
        <v>Сыктывкар</v>
      </c>
      <c r="G54" s="58" t="str">
        <f>ЭТАПЫ!I54</f>
        <v>0</v>
      </c>
      <c r="H54" s="46" t="str">
        <f>ЭТАПЫ!K54</f>
        <v>0</v>
      </c>
      <c r="I54" s="46" t="str">
        <f>ЭТАПЫ!M54</f>
        <v>0</v>
      </c>
      <c r="J54" s="46" t="str">
        <f>ЭТАПЫ!O54</f>
        <v>0</v>
      </c>
      <c r="K54" s="46" t="str">
        <f>ЭТАПЫ!Q54</f>
        <v>0</v>
      </c>
      <c r="L54" s="46" t="str">
        <f>ЭТАПЫ!S54</f>
        <v>0</v>
      </c>
      <c r="M54" s="46">
        <f>ЭТАПЫ!U54</f>
        <v>3</v>
      </c>
      <c r="N54" s="46" t="str">
        <f>ЭТАПЫ!W54</f>
        <v>0</v>
      </c>
      <c r="O54" s="46" t="str">
        <f>ЭТАПЫ!Y54</f>
        <v>0</v>
      </c>
      <c r="P54" s="46" t="str">
        <f>ЭТАПЫ!AA54</f>
        <v>0</v>
      </c>
      <c r="Q54" s="46" t="str">
        <f>ЭТАПЫ!AC54</f>
        <v>0</v>
      </c>
      <c r="R54" s="46" t="str">
        <f>ЭТАПЫ!AE54</f>
        <v>0</v>
      </c>
      <c r="S54" s="47">
        <f t="shared" si="10"/>
        <v>1</v>
      </c>
      <c r="T54" s="78">
        <f t="shared" si="11"/>
        <v>3</v>
      </c>
      <c r="U54" s="77">
        <v>49</v>
      </c>
      <c r="V54" s="79">
        <f t="shared" si="12"/>
        <v>3</v>
      </c>
      <c r="W54" s="79">
        <f t="shared" si="13"/>
        <v>0</v>
      </c>
      <c r="X54" s="79">
        <f t="shared" si="14"/>
        <v>0</v>
      </c>
      <c r="Y54" s="79">
        <f t="shared" si="15"/>
        <v>0</v>
      </c>
      <c r="Z54" s="79">
        <f t="shared" si="16"/>
        <v>0</v>
      </c>
      <c r="AA54" s="79">
        <f t="shared" si="17"/>
        <v>0</v>
      </c>
    </row>
    <row r="55" spans="1:27" x14ac:dyDescent="0.2">
      <c r="A55" s="81" t="str">
        <f>ЭТАПЫ!A58</f>
        <v>Ж</v>
      </c>
      <c r="B55" s="57">
        <f>ЭТАПЫ!C58</f>
        <v>0</v>
      </c>
      <c r="C55" s="40">
        <f t="shared" si="9"/>
        <v>33</v>
      </c>
      <c r="D55" s="41">
        <f>ЭТАПЫ!E58</f>
        <v>1981</v>
      </c>
      <c r="E55" s="59" t="str">
        <f>ЭТАПЫ!F58</f>
        <v>Ермолина Надежда</v>
      </c>
      <c r="F55" s="42" t="str">
        <f>ЭТАПЫ!G58</f>
        <v>Сыктывкар</v>
      </c>
      <c r="G55" s="58">
        <f>ЭТАПЫ!I58</f>
        <v>25</v>
      </c>
      <c r="H55" s="46">
        <f>ЭТАПЫ!K58</f>
        <v>25</v>
      </c>
      <c r="I55" s="46" t="str">
        <f>ЭТАПЫ!M58</f>
        <v>0</v>
      </c>
      <c r="J55" s="46" t="str">
        <f>ЭТАПЫ!O58</f>
        <v>0</v>
      </c>
      <c r="K55" s="46">
        <f>ЭТАПЫ!Q58</f>
        <v>25</v>
      </c>
      <c r="L55" s="46">
        <f>ЭТАПЫ!S58</f>
        <v>22</v>
      </c>
      <c r="M55" s="46" t="str">
        <f>ЭТАПЫ!U58</f>
        <v>0</v>
      </c>
      <c r="N55" s="46">
        <f>ЭТАПЫ!W58</f>
        <v>25</v>
      </c>
      <c r="O55" s="46" t="str">
        <f>ЭТАПЫ!Y58</f>
        <v>0</v>
      </c>
      <c r="P55" s="46">
        <f>ЭТАПЫ!AA58</f>
        <v>25</v>
      </c>
      <c r="Q55" s="46">
        <f>ЭТАПЫ!AC58</f>
        <v>25</v>
      </c>
      <c r="R55" s="46" t="str">
        <f>ЭТАПЫ!AE58</f>
        <v>0</v>
      </c>
      <c r="S55" s="47">
        <f t="shared" si="10"/>
        <v>7</v>
      </c>
      <c r="T55" s="78">
        <f t="shared" si="11"/>
        <v>150</v>
      </c>
      <c r="U55" s="77">
        <v>1</v>
      </c>
      <c r="V55" s="79">
        <f t="shared" si="12"/>
        <v>25</v>
      </c>
      <c r="W55" s="79">
        <f t="shared" si="13"/>
        <v>25</v>
      </c>
      <c r="X55" s="79">
        <f t="shared" si="14"/>
        <v>25</v>
      </c>
      <c r="Y55" s="79">
        <f t="shared" si="15"/>
        <v>25</v>
      </c>
      <c r="Z55" s="79">
        <f t="shared" si="16"/>
        <v>25</v>
      </c>
      <c r="AA55" s="79">
        <f t="shared" si="17"/>
        <v>25</v>
      </c>
    </row>
    <row r="56" spans="1:27" x14ac:dyDescent="0.2">
      <c r="A56" s="81" t="str">
        <f>ЭТАПЫ!A55</f>
        <v>Ж</v>
      </c>
      <c r="B56" s="57">
        <f>ЭТАПЫ!C55</f>
        <v>2</v>
      </c>
      <c r="C56" s="40">
        <f t="shared" si="9"/>
        <v>35</v>
      </c>
      <c r="D56" s="41">
        <f>ЭТАПЫ!E55</f>
        <v>1979</v>
      </c>
      <c r="E56" s="59" t="str">
        <f>ЭТАПЫ!F55</f>
        <v>Рыбина Светлана</v>
      </c>
      <c r="F56" s="42" t="str">
        <f>ЭТАПЫ!G55</f>
        <v>STARушки</v>
      </c>
      <c r="G56" s="58">
        <f>ЭТАПЫ!I55</f>
        <v>22</v>
      </c>
      <c r="H56" s="46" t="str">
        <f>ЭТАПЫ!K55</f>
        <v>0</v>
      </c>
      <c r="I56" s="46">
        <f>ЭТАПЫ!M55</f>
        <v>24</v>
      </c>
      <c r="J56" s="46" t="str">
        <f>ЭТАПЫ!O55</f>
        <v>0</v>
      </c>
      <c r="K56" s="46" t="str">
        <f>ЭТАПЫ!Q55</f>
        <v>0</v>
      </c>
      <c r="L56" s="46">
        <f>ЭТАПЫ!S55</f>
        <v>25</v>
      </c>
      <c r="M56" s="46">
        <f>ЭТАПЫ!U55</f>
        <v>17</v>
      </c>
      <c r="N56" s="46">
        <f>ЭТАПЫ!W55</f>
        <v>25</v>
      </c>
      <c r="O56" s="46">
        <f>ЭТАПЫ!Y55</f>
        <v>27</v>
      </c>
      <c r="P56" s="46">
        <f>ЭТАПЫ!AA55</f>
        <v>24</v>
      </c>
      <c r="Q56" s="46" t="str">
        <f>ЭТАПЫ!AC55</f>
        <v>0</v>
      </c>
      <c r="R56" s="46" t="str">
        <f>ЭТАПЫ!AE55</f>
        <v>0</v>
      </c>
      <c r="S56" s="47">
        <f t="shared" si="10"/>
        <v>7</v>
      </c>
      <c r="T56" s="78">
        <f t="shared" si="11"/>
        <v>147</v>
      </c>
      <c r="U56" s="77">
        <v>2</v>
      </c>
      <c r="V56" s="79">
        <f t="shared" si="12"/>
        <v>27</v>
      </c>
      <c r="W56" s="79">
        <f t="shared" si="13"/>
        <v>25</v>
      </c>
      <c r="X56" s="79">
        <f t="shared" si="14"/>
        <v>25</v>
      </c>
      <c r="Y56" s="79">
        <f t="shared" si="15"/>
        <v>24</v>
      </c>
      <c r="Z56" s="79">
        <f t="shared" si="16"/>
        <v>24</v>
      </c>
      <c r="AA56" s="79">
        <f t="shared" si="17"/>
        <v>22</v>
      </c>
    </row>
    <row r="57" spans="1:27" x14ac:dyDescent="0.2">
      <c r="A57" s="81" t="str">
        <f>ЭТАПЫ!A56</f>
        <v>Ж</v>
      </c>
      <c r="B57" s="57">
        <f>ЭТАПЫ!C56</f>
        <v>0</v>
      </c>
      <c r="C57" s="40">
        <f t="shared" si="9"/>
        <v>27</v>
      </c>
      <c r="D57" s="41">
        <f>ЭТАПЫ!E56</f>
        <v>1987</v>
      </c>
      <c r="E57" s="59" t="str">
        <f>ЭТАПЫ!F56</f>
        <v>Стрыжак Татьяна</v>
      </c>
      <c r="F57" s="42" t="str">
        <f>ЭТАПЫ!G56</f>
        <v>STARушки</v>
      </c>
      <c r="G57" s="58" t="str">
        <f>ЭТАПЫ!I56</f>
        <v>0</v>
      </c>
      <c r="H57" s="46">
        <f>ЭТАПЫ!K56</f>
        <v>25</v>
      </c>
      <c r="I57" s="46">
        <f>ЭТАПЫ!M56</f>
        <v>25</v>
      </c>
      <c r="J57" s="46">
        <f>ЭТАПЫ!O56</f>
        <v>25</v>
      </c>
      <c r="K57" s="46">
        <f>ЭТАПЫ!Q56</f>
        <v>19</v>
      </c>
      <c r="L57" s="46">
        <f>ЭТАПЫ!S56</f>
        <v>25</v>
      </c>
      <c r="M57" s="46">
        <f>ЭТАПЫ!U56</f>
        <v>19</v>
      </c>
      <c r="N57" s="46" t="str">
        <f>ЭТАПЫ!W56</f>
        <v>0</v>
      </c>
      <c r="O57" s="46" t="str">
        <f>ЭТАПЫ!Y56</f>
        <v>0</v>
      </c>
      <c r="P57" s="46" t="str">
        <f>ЭТАПЫ!AA56</f>
        <v>0</v>
      </c>
      <c r="Q57" s="46" t="str">
        <f>ЭТАПЫ!AC56</f>
        <v>0</v>
      </c>
      <c r="R57" s="46" t="str">
        <f>ЭТАПЫ!AE56</f>
        <v>0</v>
      </c>
      <c r="S57" s="47">
        <f t="shared" si="10"/>
        <v>6</v>
      </c>
      <c r="T57" s="78">
        <f t="shared" si="11"/>
        <v>138</v>
      </c>
      <c r="U57" s="77">
        <v>3</v>
      </c>
      <c r="V57" s="79">
        <f t="shared" si="12"/>
        <v>25</v>
      </c>
      <c r="W57" s="79">
        <f t="shared" si="13"/>
        <v>25</v>
      </c>
      <c r="X57" s="79">
        <f t="shared" si="14"/>
        <v>25</v>
      </c>
      <c r="Y57" s="79">
        <f t="shared" si="15"/>
        <v>25</v>
      </c>
      <c r="Z57" s="79">
        <f t="shared" si="16"/>
        <v>19</v>
      </c>
      <c r="AA57" s="79">
        <f t="shared" si="17"/>
        <v>19</v>
      </c>
    </row>
    <row r="58" spans="1:27" x14ac:dyDescent="0.2">
      <c r="A58" s="81" t="str">
        <f>ЭТАПЫ!A57</f>
        <v>Ж</v>
      </c>
      <c r="B58" s="57">
        <f>ЭТАПЫ!C57</f>
        <v>2</v>
      </c>
      <c r="C58" s="40">
        <f t="shared" si="9"/>
        <v>36</v>
      </c>
      <c r="D58" s="41">
        <f>ЭТАПЫ!E57</f>
        <v>1978</v>
      </c>
      <c r="E58" s="59" t="str">
        <f>ЭТАПЫ!F57</f>
        <v>Бурцева Юля</v>
      </c>
      <c r="F58" s="42" t="str">
        <f>ЭТАПЫ!G57</f>
        <v>Сыктывкар</v>
      </c>
      <c r="G58" s="58" t="str">
        <f>ЭТАПЫ!I57</f>
        <v>0</v>
      </c>
      <c r="H58" s="46" t="str">
        <f>ЭТАПЫ!K57</f>
        <v>0</v>
      </c>
      <c r="I58" s="46" t="str">
        <f>ЭТАПЫ!M57</f>
        <v>0</v>
      </c>
      <c r="J58" s="46" t="str">
        <f>ЭТАПЫ!O57</f>
        <v>0</v>
      </c>
      <c r="K58" s="46">
        <f>ЭТАПЫ!Q57</f>
        <v>24</v>
      </c>
      <c r="L58" s="46">
        <f>ЭТАПЫ!S57</f>
        <v>27</v>
      </c>
      <c r="M58" s="46">
        <f>ЭТАПЫ!U57</f>
        <v>27</v>
      </c>
      <c r="N58" s="46">
        <f>ЭТАПЫ!W57</f>
        <v>27</v>
      </c>
      <c r="O58" s="46">
        <f>ЭТАПЫ!Y57</f>
        <v>24</v>
      </c>
      <c r="P58" s="46" t="str">
        <f>ЭТАПЫ!AA57</f>
        <v>0</v>
      </c>
      <c r="Q58" s="46" t="str">
        <f>ЭТАПЫ!AC57</f>
        <v>0</v>
      </c>
      <c r="R58" s="46" t="str">
        <f>ЭТАПЫ!AE57</f>
        <v>0</v>
      </c>
      <c r="S58" s="47">
        <f t="shared" si="10"/>
        <v>5</v>
      </c>
      <c r="T58" s="78">
        <f t="shared" si="11"/>
        <v>129</v>
      </c>
      <c r="U58" s="77">
        <v>4</v>
      </c>
      <c r="V58" s="79">
        <f t="shared" si="12"/>
        <v>27</v>
      </c>
      <c r="W58" s="79">
        <f t="shared" si="13"/>
        <v>27</v>
      </c>
      <c r="X58" s="79">
        <f t="shared" si="14"/>
        <v>27</v>
      </c>
      <c r="Y58" s="79">
        <f t="shared" si="15"/>
        <v>24</v>
      </c>
      <c r="Z58" s="79">
        <f t="shared" si="16"/>
        <v>24</v>
      </c>
      <c r="AA58" s="79">
        <f t="shared" si="17"/>
        <v>0</v>
      </c>
    </row>
    <row r="59" spans="1:27" x14ac:dyDescent="0.2">
      <c r="A59" s="81" t="str">
        <f>ЭТАПЫ!A59</f>
        <v>Ж</v>
      </c>
      <c r="B59" s="57">
        <f>ЭТАПЫ!C59</f>
        <v>0</v>
      </c>
      <c r="C59" s="40">
        <f t="shared" si="9"/>
        <v>28</v>
      </c>
      <c r="D59" s="41">
        <f>ЭТАПЫ!E59</f>
        <v>1986</v>
      </c>
      <c r="E59" s="59" t="str">
        <f>ЭТАПЫ!F59</f>
        <v>Крапивина Людмила</v>
      </c>
      <c r="F59" s="42" t="str">
        <f>ЭТАПЫ!G59</f>
        <v>STARушки</v>
      </c>
      <c r="G59" s="58">
        <f>ЭТАПЫ!I59</f>
        <v>22</v>
      </c>
      <c r="H59" s="46">
        <f>ЭТАПЫ!K59</f>
        <v>20</v>
      </c>
      <c r="I59" s="46" t="str">
        <f>ЭТАПЫ!M59</f>
        <v>0</v>
      </c>
      <c r="J59" s="46" t="str">
        <f>ЭТАПЫ!O59</f>
        <v>0</v>
      </c>
      <c r="K59" s="46">
        <f>ЭТАПЫ!Q59</f>
        <v>20</v>
      </c>
      <c r="L59" s="46">
        <f>ЭТАПЫ!S59</f>
        <v>20</v>
      </c>
      <c r="M59" s="46">
        <f>ЭТАПЫ!U59</f>
        <v>22</v>
      </c>
      <c r="N59" s="46">
        <f>ЭТАПЫ!W59</f>
        <v>17</v>
      </c>
      <c r="O59" s="46" t="str">
        <f>ЭТАПЫ!Y59</f>
        <v>0</v>
      </c>
      <c r="P59" s="46" t="str">
        <f>ЭТАПЫ!AA59</f>
        <v>0</v>
      </c>
      <c r="Q59" s="46" t="str">
        <f>ЭТАПЫ!AC59</f>
        <v>0</v>
      </c>
      <c r="R59" s="46" t="str">
        <f>ЭТАПЫ!AE59</f>
        <v>0</v>
      </c>
      <c r="S59" s="47">
        <f t="shared" si="10"/>
        <v>6</v>
      </c>
      <c r="T59" s="78">
        <f t="shared" si="11"/>
        <v>121</v>
      </c>
      <c r="U59" s="77">
        <v>5</v>
      </c>
      <c r="V59" s="79">
        <f t="shared" si="12"/>
        <v>22</v>
      </c>
      <c r="W59" s="79">
        <f t="shared" si="13"/>
        <v>22</v>
      </c>
      <c r="X59" s="79">
        <f t="shared" si="14"/>
        <v>20</v>
      </c>
      <c r="Y59" s="79">
        <f t="shared" si="15"/>
        <v>20</v>
      </c>
      <c r="Z59" s="79">
        <f t="shared" si="16"/>
        <v>20</v>
      </c>
      <c r="AA59" s="79">
        <f t="shared" si="17"/>
        <v>17</v>
      </c>
    </row>
    <row r="60" spans="1:27" x14ac:dyDescent="0.2">
      <c r="A60" s="81" t="str">
        <f>ЭТАПЫ!A60</f>
        <v>Ж</v>
      </c>
      <c r="B60" s="57">
        <f>ЭТАПЫ!C60</f>
        <v>0</v>
      </c>
      <c r="C60" s="40">
        <f t="shared" si="9"/>
        <v>26</v>
      </c>
      <c r="D60" s="41">
        <f>ЭТАПЫ!E60</f>
        <v>1988</v>
      </c>
      <c r="E60" s="59" t="str">
        <f>ЭТАПЫ!F60</f>
        <v>Карпова Екатерина</v>
      </c>
      <c r="F60" s="42" t="str">
        <f>ЭТАПЫ!G60</f>
        <v>STARушки</v>
      </c>
      <c r="G60" s="58" t="str">
        <f>ЭТАПЫ!I60</f>
        <v>0</v>
      </c>
      <c r="H60" s="46">
        <f>ЭТАПЫ!K60</f>
        <v>25</v>
      </c>
      <c r="I60" s="46">
        <f>ЭТАПЫ!M60</f>
        <v>25</v>
      </c>
      <c r="J60" s="46" t="str">
        <f>ЭТАПЫ!O60</f>
        <v>0</v>
      </c>
      <c r="K60" s="46" t="str">
        <f>ЭТАПЫ!Q60</f>
        <v>0</v>
      </c>
      <c r="L60" s="46">
        <f>ЭТАПЫ!S60</f>
        <v>18</v>
      </c>
      <c r="M60" s="46">
        <f>ЭТАПЫ!U60</f>
        <v>17</v>
      </c>
      <c r="N60" s="46">
        <f>ЭТАПЫ!W60</f>
        <v>18</v>
      </c>
      <c r="O60" s="46" t="str">
        <f>ЭТАПЫ!Y60</f>
        <v>0</v>
      </c>
      <c r="P60" s="46" t="str">
        <f>ЭТАПЫ!AA60</f>
        <v>0</v>
      </c>
      <c r="Q60" s="46" t="str">
        <f>ЭТАПЫ!AC60</f>
        <v>0</v>
      </c>
      <c r="R60" s="46" t="str">
        <f>ЭТАПЫ!AE60</f>
        <v>0</v>
      </c>
      <c r="S60" s="47">
        <f t="shared" si="10"/>
        <v>5</v>
      </c>
      <c r="T60" s="78">
        <f t="shared" si="11"/>
        <v>103</v>
      </c>
      <c r="U60" s="77">
        <v>6</v>
      </c>
      <c r="V60" s="79">
        <f t="shared" si="12"/>
        <v>25</v>
      </c>
      <c r="W60" s="79">
        <f t="shared" si="13"/>
        <v>25</v>
      </c>
      <c r="X60" s="79">
        <f t="shared" si="14"/>
        <v>18</v>
      </c>
      <c r="Y60" s="79">
        <f t="shared" si="15"/>
        <v>18</v>
      </c>
      <c r="Z60" s="79">
        <f t="shared" si="16"/>
        <v>17</v>
      </c>
      <c r="AA60" s="79">
        <f t="shared" si="17"/>
        <v>0</v>
      </c>
    </row>
    <row r="61" spans="1:27" x14ac:dyDescent="0.2">
      <c r="A61" s="81" t="str">
        <f>ЭТАПЫ!A61</f>
        <v>Ж</v>
      </c>
      <c r="B61" s="57">
        <f>ЭТАПЫ!C61</f>
        <v>2</v>
      </c>
      <c r="C61" s="40">
        <f t="shared" si="9"/>
        <v>37</v>
      </c>
      <c r="D61" s="41">
        <f>ЭТАПЫ!E61</f>
        <v>1977</v>
      </c>
      <c r="E61" s="59" t="str">
        <f>ЭТАПЫ!F61</f>
        <v>Крючкова Наталья</v>
      </c>
      <c r="F61" s="42" t="str">
        <f>ЭТАПЫ!G61</f>
        <v>Азимут</v>
      </c>
      <c r="G61" s="58">
        <f>ЭТАПЫ!I61</f>
        <v>18</v>
      </c>
      <c r="H61" s="46">
        <f>ЭТАПЫ!K61</f>
        <v>21</v>
      </c>
      <c r="I61" s="46" t="str">
        <f>ЭТАПЫ!M61</f>
        <v>0</v>
      </c>
      <c r="J61" s="46" t="str">
        <f>ЭТАПЫ!O61</f>
        <v>0</v>
      </c>
      <c r="K61" s="46" t="str">
        <f>ЭТАПЫ!Q61</f>
        <v>0</v>
      </c>
      <c r="L61" s="46" t="str">
        <f>ЭТАПЫ!S61</f>
        <v>0</v>
      </c>
      <c r="M61" s="46" t="str">
        <f>ЭТАПЫ!U61</f>
        <v>0</v>
      </c>
      <c r="N61" s="46">
        <f>ЭТАПЫ!W61</f>
        <v>18</v>
      </c>
      <c r="O61" s="46">
        <f>ЭТАПЫ!Y61</f>
        <v>22</v>
      </c>
      <c r="P61" s="46">
        <f>ЭТАПЫ!AA61</f>
        <v>20</v>
      </c>
      <c r="Q61" s="46" t="str">
        <f>ЭТАПЫ!AC61</f>
        <v>0</v>
      </c>
      <c r="R61" s="46" t="str">
        <f>ЭТАПЫ!AE61</f>
        <v>0</v>
      </c>
      <c r="S61" s="47">
        <f t="shared" si="10"/>
        <v>5</v>
      </c>
      <c r="T61" s="78">
        <f t="shared" si="11"/>
        <v>99</v>
      </c>
      <c r="U61" s="77">
        <v>7</v>
      </c>
      <c r="V61" s="79">
        <f t="shared" si="12"/>
        <v>22</v>
      </c>
      <c r="W61" s="79">
        <f t="shared" si="13"/>
        <v>21</v>
      </c>
      <c r="X61" s="79">
        <f t="shared" si="14"/>
        <v>20</v>
      </c>
      <c r="Y61" s="79">
        <f t="shared" si="15"/>
        <v>18</v>
      </c>
      <c r="Z61" s="79">
        <f t="shared" si="16"/>
        <v>18</v>
      </c>
      <c r="AA61" s="79">
        <f t="shared" si="17"/>
        <v>0</v>
      </c>
    </row>
    <row r="62" spans="1:27" x14ac:dyDescent="0.2">
      <c r="A62" s="81" t="str">
        <f>ЭТАПЫ!A65</f>
        <v>Ж</v>
      </c>
      <c r="B62" s="57">
        <f>ЭТАПЫ!C65</f>
        <v>2</v>
      </c>
      <c r="C62" s="40">
        <f t="shared" si="9"/>
        <v>36</v>
      </c>
      <c r="D62" s="41">
        <f>ЭТАПЫ!E65</f>
        <v>1978</v>
      </c>
      <c r="E62" s="59" t="str">
        <f>ЭТАПЫ!F65</f>
        <v>Ашихмина Олеся</v>
      </c>
      <c r="F62" s="42" t="str">
        <f>ЭТАПЫ!G65</f>
        <v>Пермь2</v>
      </c>
      <c r="G62" s="58" t="str">
        <f>ЭТАПЫ!I65</f>
        <v>0</v>
      </c>
      <c r="H62" s="46" t="str">
        <f>ЭТАПЫ!K65</f>
        <v>0</v>
      </c>
      <c r="I62" s="46" t="str">
        <f>ЭТАПЫ!M65</f>
        <v>0</v>
      </c>
      <c r="J62" s="46" t="str">
        <f>ЭТАПЫ!O65</f>
        <v>0</v>
      </c>
      <c r="K62" s="46" t="str">
        <f>ЭТАПЫ!Q65</f>
        <v>0</v>
      </c>
      <c r="L62" s="46">
        <f>ЭТАПЫ!S65</f>
        <v>21</v>
      </c>
      <c r="M62" s="46">
        <f>ЭТАПЫ!U65</f>
        <v>16</v>
      </c>
      <c r="N62" s="46" t="str">
        <f>ЭТАПЫ!W65</f>
        <v>0</v>
      </c>
      <c r="O62" s="46">
        <f>ЭТАПЫ!Y65</f>
        <v>22</v>
      </c>
      <c r="P62" s="46">
        <f>ЭТАПЫ!AA65</f>
        <v>20</v>
      </c>
      <c r="Q62" s="46" t="str">
        <f>ЭТАПЫ!AC65</f>
        <v>0</v>
      </c>
      <c r="R62" s="46" t="str">
        <f>ЭТАПЫ!AE65</f>
        <v>0</v>
      </c>
      <c r="S62" s="47">
        <f t="shared" si="10"/>
        <v>4</v>
      </c>
      <c r="T62" s="78">
        <f t="shared" si="11"/>
        <v>79</v>
      </c>
      <c r="U62" s="77">
        <v>8</v>
      </c>
      <c r="V62" s="79">
        <f t="shared" si="12"/>
        <v>22</v>
      </c>
      <c r="W62" s="79">
        <f t="shared" si="13"/>
        <v>21</v>
      </c>
      <c r="X62" s="79">
        <f t="shared" si="14"/>
        <v>20</v>
      </c>
      <c r="Y62" s="79">
        <f t="shared" si="15"/>
        <v>16</v>
      </c>
      <c r="Z62" s="79">
        <f t="shared" si="16"/>
        <v>0</v>
      </c>
      <c r="AA62" s="79">
        <f t="shared" si="17"/>
        <v>0</v>
      </c>
    </row>
    <row r="63" spans="1:27" x14ac:dyDescent="0.2">
      <c r="A63" s="81" t="str">
        <f>ЭТАПЫ!A70</f>
        <v>Ж</v>
      </c>
      <c r="B63" s="57">
        <f>ЭТАПЫ!C70</f>
        <v>4</v>
      </c>
      <c r="C63" s="40">
        <f t="shared" si="9"/>
        <v>51</v>
      </c>
      <c r="D63" s="41">
        <f>ЭТАПЫ!E70</f>
        <v>1963</v>
      </c>
      <c r="E63" s="59" t="str">
        <f>ЭТАПЫ!F70</f>
        <v>Мяндина Елена</v>
      </c>
      <c r="F63" s="42" t="str">
        <f>ЭТАПЫ!G70</f>
        <v>Корткерос</v>
      </c>
      <c r="G63" s="58">
        <f>ЭТАПЫ!I70</f>
        <v>23</v>
      </c>
      <c r="H63" s="46" t="str">
        <f>ЭТАПЫ!K70</f>
        <v>0</v>
      </c>
      <c r="I63" s="46" t="str">
        <f>ЭТАПЫ!M70</f>
        <v>0</v>
      </c>
      <c r="J63" s="46" t="str">
        <f>ЭТАПЫ!O70</f>
        <v>0</v>
      </c>
      <c r="K63" s="46" t="str">
        <f>ЭТАПЫ!Q70</f>
        <v>0</v>
      </c>
      <c r="L63" s="46" t="str">
        <f>ЭТАПЫ!S70</f>
        <v>0</v>
      </c>
      <c r="M63" s="46" t="str">
        <f>ЭТАПЫ!U70</f>
        <v>0</v>
      </c>
      <c r="N63" s="46" t="str">
        <f>ЭТАПЫ!W70</f>
        <v>0</v>
      </c>
      <c r="O63" s="46" t="str">
        <f>ЭТАПЫ!Y70</f>
        <v>0</v>
      </c>
      <c r="P63" s="46">
        <f>ЭТАПЫ!AA70</f>
        <v>24</v>
      </c>
      <c r="Q63" s="46" t="str">
        <f>ЭТАПЫ!AC70</f>
        <v>0</v>
      </c>
      <c r="R63" s="46">
        <f>ЭТАПЫ!AE70</f>
        <v>29</v>
      </c>
      <c r="S63" s="47">
        <f t="shared" si="10"/>
        <v>3</v>
      </c>
      <c r="T63" s="78">
        <f t="shared" si="11"/>
        <v>76</v>
      </c>
      <c r="U63" s="77">
        <v>9</v>
      </c>
      <c r="V63" s="79">
        <f t="shared" si="12"/>
        <v>29</v>
      </c>
      <c r="W63" s="79">
        <f t="shared" si="13"/>
        <v>24</v>
      </c>
      <c r="X63" s="79">
        <f t="shared" si="14"/>
        <v>23</v>
      </c>
      <c r="Y63" s="79">
        <f t="shared" si="15"/>
        <v>0</v>
      </c>
      <c r="Z63" s="79">
        <f t="shared" si="16"/>
        <v>0</v>
      </c>
      <c r="AA63" s="79">
        <f t="shared" si="17"/>
        <v>0</v>
      </c>
    </row>
    <row r="64" spans="1:27" x14ac:dyDescent="0.2">
      <c r="A64" s="81" t="str">
        <f>ЭТАПЫ!A63</f>
        <v>Ж</v>
      </c>
      <c r="B64" s="57">
        <f>ЭТАПЫ!C63</f>
        <v>4</v>
      </c>
      <c r="C64" s="40">
        <f t="shared" si="9"/>
        <v>50</v>
      </c>
      <c r="D64" s="41">
        <f>ЭТАПЫ!E63</f>
        <v>1964</v>
      </c>
      <c r="E64" s="59" t="str">
        <f>ЭТАПЫ!F63</f>
        <v>Рудакова Надежда</v>
      </c>
      <c r="F64" s="42" t="str">
        <f>ЭТАПЫ!G63</f>
        <v>ОК</v>
      </c>
      <c r="G64" s="58" t="str">
        <f>ЭТАПЫ!I63</f>
        <v>0</v>
      </c>
      <c r="H64" s="46" t="str">
        <f>ЭТАПЫ!K63</f>
        <v>0</v>
      </c>
      <c r="I64" s="46" t="str">
        <f>ЭТАПЫ!M63</f>
        <v>0</v>
      </c>
      <c r="J64" s="46" t="str">
        <f>ЭТАПЫ!O63</f>
        <v>0</v>
      </c>
      <c r="K64" s="46">
        <f>ЭТАПЫ!Q63</f>
        <v>22</v>
      </c>
      <c r="L64" s="46" t="str">
        <f>ЭТАПЫ!S63</f>
        <v>0</v>
      </c>
      <c r="M64" s="46" t="str">
        <f>ЭТАПЫ!U63</f>
        <v>0</v>
      </c>
      <c r="N64" s="46">
        <f>ЭТАПЫ!W63</f>
        <v>26</v>
      </c>
      <c r="O64" s="46">
        <f>ЭТАПЫ!Y63</f>
        <v>25</v>
      </c>
      <c r="P64" s="46" t="str">
        <f>ЭТАПЫ!AA63</f>
        <v>0</v>
      </c>
      <c r="Q64" s="46" t="str">
        <f>ЭТАПЫ!AC63</f>
        <v>0</v>
      </c>
      <c r="R64" s="46" t="str">
        <f>ЭТАПЫ!AE63</f>
        <v>0</v>
      </c>
      <c r="S64" s="47">
        <f t="shared" si="10"/>
        <v>3</v>
      </c>
      <c r="T64" s="78">
        <f t="shared" si="11"/>
        <v>73</v>
      </c>
      <c r="U64" s="77">
        <v>10</v>
      </c>
      <c r="V64" s="79">
        <f t="shared" si="12"/>
        <v>26</v>
      </c>
      <c r="W64" s="79">
        <f t="shared" si="13"/>
        <v>25</v>
      </c>
      <c r="X64" s="79">
        <f t="shared" si="14"/>
        <v>22</v>
      </c>
      <c r="Y64" s="79">
        <f t="shared" si="15"/>
        <v>0</v>
      </c>
      <c r="Z64" s="79">
        <f t="shared" si="16"/>
        <v>0</v>
      </c>
      <c r="AA64" s="79">
        <f t="shared" si="17"/>
        <v>0</v>
      </c>
    </row>
    <row r="65" spans="1:27" x14ac:dyDescent="0.2">
      <c r="A65" s="81" t="str">
        <f>ЭТАПЫ!A62</f>
        <v>Ж</v>
      </c>
      <c r="B65" s="57">
        <f>ЭТАПЫ!C62</f>
        <v>0</v>
      </c>
      <c r="C65" s="40">
        <f t="shared" si="9"/>
        <v>34</v>
      </c>
      <c r="D65" s="41">
        <f>ЭТАПЫ!E62</f>
        <v>1980</v>
      </c>
      <c r="E65" s="59" t="str">
        <f>ЭТАПЫ!F62</f>
        <v>Кузьминская Оксана</v>
      </c>
      <c r="F65" s="42" t="str">
        <f>ЭТАПЫ!G62</f>
        <v>НОРД</v>
      </c>
      <c r="G65" s="58">
        <f>ЭТАПЫ!I62</f>
        <v>17</v>
      </c>
      <c r="H65" s="46" t="str">
        <f>ЭТАПЫ!K62</f>
        <v>0</v>
      </c>
      <c r="I65" s="46" t="str">
        <f>ЭТАПЫ!M62</f>
        <v>0</v>
      </c>
      <c r="J65" s="46" t="str">
        <f>ЭТАПЫ!O62</f>
        <v>0</v>
      </c>
      <c r="K65" s="46" t="str">
        <f>ЭТАПЫ!Q62</f>
        <v>0</v>
      </c>
      <c r="L65" s="46">
        <f>ЭТАПЫ!S62</f>
        <v>16</v>
      </c>
      <c r="M65" s="46">
        <f>ЭТАПЫ!U62</f>
        <v>20</v>
      </c>
      <c r="N65" s="46">
        <f>ЭТАПЫ!W62</f>
        <v>20</v>
      </c>
      <c r="O65" s="46" t="str">
        <f>ЭТАПЫ!Y62</f>
        <v>0</v>
      </c>
      <c r="P65" s="46" t="str">
        <f>ЭТАПЫ!AA62</f>
        <v>0</v>
      </c>
      <c r="Q65" s="46" t="str">
        <f>ЭТАПЫ!AC62</f>
        <v>0</v>
      </c>
      <c r="R65" s="46" t="str">
        <f>ЭТАПЫ!AE62</f>
        <v>0</v>
      </c>
      <c r="S65" s="47">
        <f t="shared" si="10"/>
        <v>4</v>
      </c>
      <c r="T65" s="78">
        <f t="shared" si="11"/>
        <v>73</v>
      </c>
      <c r="U65" s="77">
        <v>11</v>
      </c>
      <c r="V65" s="79">
        <f t="shared" si="12"/>
        <v>20</v>
      </c>
      <c r="W65" s="79">
        <f t="shared" si="13"/>
        <v>20</v>
      </c>
      <c r="X65" s="79">
        <f t="shared" si="14"/>
        <v>17</v>
      </c>
      <c r="Y65" s="79">
        <f t="shared" si="15"/>
        <v>16</v>
      </c>
      <c r="Z65" s="79">
        <f t="shared" si="16"/>
        <v>0</v>
      </c>
      <c r="AA65" s="79">
        <f t="shared" si="17"/>
        <v>0</v>
      </c>
    </row>
    <row r="66" spans="1:27" x14ac:dyDescent="0.2">
      <c r="A66" s="81" t="str">
        <f>ЭТАПЫ!A64</f>
        <v>Ж</v>
      </c>
      <c r="B66" s="57">
        <f>ЭТАПЫ!C64</f>
        <v>0</v>
      </c>
      <c r="C66" s="40">
        <f t="shared" si="9"/>
        <v>28</v>
      </c>
      <c r="D66" s="41">
        <f>ЭТАПЫ!E64</f>
        <v>1986</v>
      </c>
      <c r="E66" s="59" t="str">
        <f>ЭТАПЫ!F64</f>
        <v>Забоева Юлиана</v>
      </c>
      <c r="F66" s="42" t="str">
        <f>ЭТАПЫ!G64</f>
        <v>STARушки</v>
      </c>
      <c r="G66" s="58" t="str">
        <f>ЭТАПЫ!I64</f>
        <v>0</v>
      </c>
      <c r="H66" s="46" t="str">
        <f>ЭТАПЫ!K64</f>
        <v>0</v>
      </c>
      <c r="I66" s="46">
        <f>ЭТАПЫ!M64</f>
        <v>25</v>
      </c>
      <c r="J66" s="46" t="str">
        <f>ЭТАПЫ!O64</f>
        <v>0</v>
      </c>
      <c r="K66" s="46">
        <f>ЭТАПЫ!Q64</f>
        <v>25</v>
      </c>
      <c r="L66" s="46" t="str">
        <f>ЭТАПЫ!S64</f>
        <v>0</v>
      </c>
      <c r="M66" s="46">
        <f>ЭТАПЫ!U64</f>
        <v>17</v>
      </c>
      <c r="N66" s="46" t="str">
        <f>ЭТАПЫ!W64</f>
        <v>0</v>
      </c>
      <c r="O66" s="46" t="str">
        <f>ЭТАПЫ!Y64</f>
        <v>0</v>
      </c>
      <c r="P66" s="46" t="str">
        <f>ЭТАПЫ!AA64</f>
        <v>0</v>
      </c>
      <c r="Q66" s="46" t="str">
        <f>ЭТАПЫ!AC64</f>
        <v>0</v>
      </c>
      <c r="R66" s="46" t="str">
        <f>ЭТАПЫ!AE64</f>
        <v>0</v>
      </c>
      <c r="S66" s="47">
        <f t="shared" si="10"/>
        <v>3</v>
      </c>
      <c r="T66" s="78">
        <f t="shared" si="11"/>
        <v>67</v>
      </c>
      <c r="U66" s="77">
        <v>12</v>
      </c>
      <c r="V66" s="79">
        <f t="shared" si="12"/>
        <v>25</v>
      </c>
      <c r="W66" s="79">
        <f t="shared" si="13"/>
        <v>25</v>
      </c>
      <c r="X66" s="79">
        <f t="shared" si="14"/>
        <v>17</v>
      </c>
      <c r="Y66" s="79">
        <f t="shared" si="15"/>
        <v>0</v>
      </c>
      <c r="Z66" s="79">
        <f t="shared" si="16"/>
        <v>0</v>
      </c>
      <c r="AA66" s="79">
        <f t="shared" si="17"/>
        <v>0</v>
      </c>
    </row>
    <row r="67" spans="1:27" x14ac:dyDescent="0.2">
      <c r="A67" s="81" t="str">
        <f>ЭТАПЫ!A66</f>
        <v>Ж</v>
      </c>
      <c r="B67" s="57">
        <f>ЭТАПЫ!C66</f>
        <v>0</v>
      </c>
      <c r="C67" s="40">
        <f t="shared" si="9"/>
        <v>25</v>
      </c>
      <c r="D67" s="41">
        <f>ЭТАПЫ!E66</f>
        <v>1989</v>
      </c>
      <c r="E67" s="59" t="str">
        <f>ЭТАПЫ!F66</f>
        <v>Подорова Ирина</v>
      </c>
      <c r="F67" s="42" t="str">
        <f>ЭТАПЫ!G66</f>
        <v>Азимут</v>
      </c>
      <c r="G67" s="58" t="str">
        <f>ЭТАПЫ!I66</f>
        <v>0</v>
      </c>
      <c r="H67" s="46">
        <f>ЭТАПЫ!K66</f>
        <v>18</v>
      </c>
      <c r="I67" s="46" t="str">
        <f>ЭТАПЫ!M66</f>
        <v>0</v>
      </c>
      <c r="J67" s="46" t="str">
        <f>ЭТАПЫ!O66</f>
        <v>0</v>
      </c>
      <c r="K67" s="46">
        <f>ЭТАПЫ!Q66</f>
        <v>17</v>
      </c>
      <c r="L67" s="46" t="str">
        <f>ЭТАПЫ!S66</f>
        <v>0</v>
      </c>
      <c r="M67" s="46">
        <f>ЭТАПЫ!U66</f>
        <v>18</v>
      </c>
      <c r="N67" s="46" t="str">
        <f>ЭТАПЫ!W66</f>
        <v>0</v>
      </c>
      <c r="O67" s="46" t="str">
        <f>ЭТАПЫ!Y66</f>
        <v>0</v>
      </c>
      <c r="P67" s="46" t="str">
        <f>ЭТАПЫ!AA66</f>
        <v>0</v>
      </c>
      <c r="Q67" s="46" t="str">
        <f>ЭТАПЫ!AC66</f>
        <v>0</v>
      </c>
      <c r="R67" s="46" t="str">
        <f>ЭТАПЫ!AE66</f>
        <v>0</v>
      </c>
      <c r="S67" s="47">
        <f t="shared" si="10"/>
        <v>3</v>
      </c>
      <c r="T67" s="78">
        <f t="shared" si="11"/>
        <v>53</v>
      </c>
      <c r="U67" s="77">
        <v>13</v>
      </c>
      <c r="V67" s="79">
        <f t="shared" si="12"/>
        <v>18</v>
      </c>
      <c r="W67" s="79">
        <f t="shared" si="13"/>
        <v>18</v>
      </c>
      <c r="X67" s="79">
        <f t="shared" si="14"/>
        <v>17</v>
      </c>
      <c r="Y67" s="79">
        <f t="shared" si="15"/>
        <v>0</v>
      </c>
      <c r="Z67" s="79">
        <f t="shared" si="16"/>
        <v>0</v>
      </c>
      <c r="AA67" s="79">
        <f t="shared" si="17"/>
        <v>0</v>
      </c>
    </row>
    <row r="68" spans="1:27" x14ac:dyDescent="0.2">
      <c r="A68" s="81" t="str">
        <f>ЭТАПЫ!A67</f>
        <v>Ж</v>
      </c>
      <c r="B68" s="57">
        <f>ЭТАПЫ!C67</f>
        <v>0</v>
      </c>
      <c r="C68" s="40">
        <f t="shared" si="9"/>
        <v>17</v>
      </c>
      <c r="D68" s="41">
        <f>ЭТАПЫ!E67</f>
        <v>1997</v>
      </c>
      <c r="E68" s="59" t="str">
        <f>ЭТАПЫ!F67</f>
        <v>Кынева Кристина</v>
      </c>
      <c r="F68" s="42" t="str">
        <f>ЭТАПЫ!G67</f>
        <v>Корткерос</v>
      </c>
      <c r="G68" s="58">
        <f>ЭТАПЫ!I67</f>
        <v>18</v>
      </c>
      <c r="H68" s="46">
        <f>ЭТАПЫ!K67</f>
        <v>22</v>
      </c>
      <c r="I68" s="46" t="str">
        <f>ЭТАПЫ!M67</f>
        <v>0</v>
      </c>
      <c r="J68" s="46" t="str">
        <f>ЭТАПЫ!O67</f>
        <v>0</v>
      </c>
      <c r="K68" s="46" t="str">
        <f>ЭТАПЫ!Q67</f>
        <v>0</v>
      </c>
      <c r="L68" s="46" t="str">
        <f>ЭТАПЫ!S67</f>
        <v>0</v>
      </c>
      <c r="M68" s="46" t="str">
        <f>ЭТАПЫ!U67</f>
        <v>0</v>
      </c>
      <c r="N68" s="46" t="str">
        <f>ЭТАПЫ!W67</f>
        <v>0</v>
      </c>
      <c r="O68" s="46" t="str">
        <f>ЭТАПЫ!Y67</f>
        <v>0</v>
      </c>
      <c r="P68" s="46" t="str">
        <f>ЭТАПЫ!AA67</f>
        <v>0</v>
      </c>
      <c r="Q68" s="46" t="str">
        <f>ЭТАПЫ!AC67</f>
        <v>0</v>
      </c>
      <c r="R68" s="46" t="str">
        <f>ЭТАПЫ!AE67</f>
        <v>0</v>
      </c>
      <c r="S68" s="47">
        <f t="shared" si="10"/>
        <v>2</v>
      </c>
      <c r="T68" s="78">
        <f t="shared" si="11"/>
        <v>40</v>
      </c>
      <c r="U68" s="77">
        <v>14</v>
      </c>
      <c r="V68" s="79">
        <f t="shared" si="12"/>
        <v>22</v>
      </c>
      <c r="W68" s="79">
        <f t="shared" si="13"/>
        <v>18</v>
      </c>
      <c r="X68" s="79">
        <f t="shared" si="14"/>
        <v>0</v>
      </c>
      <c r="Y68" s="79">
        <f t="shared" si="15"/>
        <v>0</v>
      </c>
      <c r="Z68" s="79">
        <f t="shared" si="16"/>
        <v>0</v>
      </c>
      <c r="AA68" s="79">
        <f t="shared" si="17"/>
        <v>0</v>
      </c>
    </row>
    <row r="69" spans="1:27" x14ac:dyDescent="0.2">
      <c r="A69" s="81" t="str">
        <f>ЭТАПЫ!A68</f>
        <v>Ж</v>
      </c>
      <c r="B69" s="57">
        <f>ЭТАПЫ!C68</f>
        <v>0</v>
      </c>
      <c r="C69" s="40">
        <f t="shared" si="9"/>
        <v>24</v>
      </c>
      <c r="D69" s="41">
        <f>ЭТАПЫ!E68</f>
        <v>1990</v>
      </c>
      <c r="E69" s="59" t="str">
        <f>ЭТАПЫ!F68</f>
        <v>Логинова Евгения</v>
      </c>
      <c r="F69" s="42" t="str">
        <f>ЭТАПЫ!G68</f>
        <v>Сыктывкар</v>
      </c>
      <c r="G69" s="58" t="str">
        <f>ЭТАПЫ!I68</f>
        <v>0</v>
      </c>
      <c r="H69" s="46" t="str">
        <f>ЭТАПЫ!K68</f>
        <v>0</v>
      </c>
      <c r="I69" s="46" t="str">
        <f>ЭТАПЫ!M68</f>
        <v>0</v>
      </c>
      <c r="J69" s="46" t="str">
        <f>ЭТАПЫ!O68</f>
        <v>0</v>
      </c>
      <c r="K69" s="46" t="str">
        <f>ЭТАПЫ!Q68</f>
        <v>0</v>
      </c>
      <c r="L69" s="46">
        <f>ЭТАПЫ!S68</f>
        <v>17</v>
      </c>
      <c r="M69" s="46">
        <f>ЭТАПЫ!U68</f>
        <v>16</v>
      </c>
      <c r="N69" s="46" t="str">
        <f>ЭТАПЫ!W68</f>
        <v>0</v>
      </c>
      <c r="O69" s="46" t="str">
        <f>ЭТАПЫ!Y68</f>
        <v>0</v>
      </c>
      <c r="P69" s="46" t="str">
        <f>ЭТАПЫ!AA68</f>
        <v>0</v>
      </c>
      <c r="Q69" s="46" t="str">
        <f>ЭТАПЫ!AC68</f>
        <v>0</v>
      </c>
      <c r="R69" s="46" t="str">
        <f>ЭТАПЫ!AE68</f>
        <v>0</v>
      </c>
      <c r="S69" s="47">
        <f t="shared" si="10"/>
        <v>2</v>
      </c>
      <c r="T69" s="78">
        <f t="shared" si="11"/>
        <v>33</v>
      </c>
      <c r="U69" s="77">
        <v>15</v>
      </c>
      <c r="V69" s="79">
        <f t="shared" si="12"/>
        <v>17</v>
      </c>
      <c r="W69" s="79">
        <f t="shared" si="13"/>
        <v>16</v>
      </c>
      <c r="X69" s="79">
        <f t="shared" si="14"/>
        <v>0</v>
      </c>
      <c r="Y69" s="79">
        <f t="shared" si="15"/>
        <v>0</v>
      </c>
      <c r="Z69" s="79">
        <f t="shared" si="16"/>
        <v>0</v>
      </c>
      <c r="AA69" s="79">
        <f t="shared" si="17"/>
        <v>0</v>
      </c>
    </row>
    <row r="70" spans="1:27" x14ac:dyDescent="0.2">
      <c r="A70" s="81" t="str">
        <f>ЭТАПЫ!A69</f>
        <v>Ж</v>
      </c>
      <c r="B70" s="57">
        <f>ЭТАПЫ!C69</f>
        <v>0</v>
      </c>
      <c r="C70" s="40">
        <f t="shared" ref="C70:C74" si="18">$D$1-D70</f>
        <v>27</v>
      </c>
      <c r="D70" s="41">
        <f>ЭТАПЫ!E69</f>
        <v>1987</v>
      </c>
      <c r="E70" s="59" t="str">
        <f>ЭТАПЫ!F69</f>
        <v>Мяндина Надежда</v>
      </c>
      <c r="F70" s="42" t="str">
        <f>ЭТАПЫ!G69</f>
        <v>Корткерос</v>
      </c>
      <c r="G70" s="58" t="str">
        <f>ЭТАПЫ!I69</f>
        <v>0</v>
      </c>
      <c r="H70" s="46" t="str">
        <f>ЭТАПЫ!K69</f>
        <v>0</v>
      </c>
      <c r="I70" s="46" t="str">
        <f>ЭТАПЫ!M69</f>
        <v>0</v>
      </c>
      <c r="J70" s="46" t="str">
        <f>ЭТАПЫ!O69</f>
        <v>0</v>
      </c>
      <c r="K70" s="46" t="str">
        <f>ЭТАПЫ!Q69</f>
        <v>0</v>
      </c>
      <c r="L70" s="46" t="str">
        <f>ЭТАПЫ!S69</f>
        <v>0</v>
      </c>
      <c r="M70" s="46" t="str">
        <f>ЭТАПЫ!U69</f>
        <v>0</v>
      </c>
      <c r="N70" s="46" t="str">
        <f>ЭТАПЫ!W69</f>
        <v>0</v>
      </c>
      <c r="O70" s="46" t="str">
        <f>ЭТАПЫ!Y69</f>
        <v>0</v>
      </c>
      <c r="P70" s="46">
        <f>ЭТАПЫ!AA69</f>
        <v>19</v>
      </c>
      <c r="Q70" s="46" t="str">
        <f>ЭТАПЫ!AC69</f>
        <v>0</v>
      </c>
      <c r="R70" s="46" t="str">
        <f>ЭТАПЫ!AE69</f>
        <v>0</v>
      </c>
      <c r="S70" s="47">
        <f t="shared" ref="S70:S74" si="19">COUNT(G70:R70)</f>
        <v>1</v>
      </c>
      <c r="T70" s="78">
        <f t="shared" si="11"/>
        <v>19</v>
      </c>
      <c r="U70" s="77">
        <v>16</v>
      </c>
      <c r="V70" s="79">
        <f t="shared" si="12"/>
        <v>19</v>
      </c>
      <c r="W70" s="79">
        <f t="shared" si="13"/>
        <v>0</v>
      </c>
      <c r="X70" s="79">
        <f t="shared" si="14"/>
        <v>0</v>
      </c>
      <c r="Y70" s="79">
        <f t="shared" si="15"/>
        <v>0</v>
      </c>
      <c r="Z70" s="79">
        <f t="shared" si="16"/>
        <v>0</v>
      </c>
      <c r="AA70" s="79">
        <f t="shared" si="17"/>
        <v>0</v>
      </c>
    </row>
    <row r="71" spans="1:27" x14ac:dyDescent="0.2">
      <c r="A71" s="81" t="str">
        <f>ЭТАПЫ!A71</f>
        <v>Ж</v>
      </c>
      <c r="B71" s="57">
        <f>ЭТАПЫ!C71</f>
        <v>0</v>
      </c>
      <c r="C71" s="40">
        <f t="shared" si="18"/>
        <v>18</v>
      </c>
      <c r="D71" s="41">
        <f>ЭТАПЫ!E71</f>
        <v>1996</v>
      </c>
      <c r="E71" s="59" t="str">
        <f>ЭТАПЫ!F71</f>
        <v>Рудакова Анастасия</v>
      </c>
      <c r="F71" s="42" t="str">
        <f>ЭТАПЫ!G71</f>
        <v>ОК</v>
      </c>
      <c r="G71" s="58" t="str">
        <f>ЭТАПЫ!I71</f>
        <v>0</v>
      </c>
      <c r="H71" s="46" t="str">
        <f>ЭТАПЫ!K71</f>
        <v>0</v>
      </c>
      <c r="I71" s="46" t="str">
        <f>ЭТАПЫ!M71</f>
        <v>0</v>
      </c>
      <c r="J71" s="46" t="str">
        <f>ЭТАПЫ!O71</f>
        <v>0</v>
      </c>
      <c r="K71" s="46" t="str">
        <f>ЭТАПЫ!Q71</f>
        <v>0</v>
      </c>
      <c r="L71" s="46" t="str">
        <f>ЭТАПЫ!S71</f>
        <v>0</v>
      </c>
      <c r="M71" s="46" t="str">
        <f>ЭТАПЫ!U71</f>
        <v>0</v>
      </c>
      <c r="N71" s="46">
        <f>ЭТАПЫ!W71</f>
        <v>19</v>
      </c>
      <c r="O71" s="46" t="str">
        <f>ЭТАПЫ!Y71</f>
        <v>0</v>
      </c>
      <c r="P71" s="46" t="str">
        <f>ЭТАПЫ!AA71</f>
        <v>0</v>
      </c>
      <c r="Q71" s="46" t="str">
        <f>ЭТАПЫ!AC71</f>
        <v>0</v>
      </c>
      <c r="R71" s="46" t="str">
        <f>ЭТАПЫ!AE71</f>
        <v>0</v>
      </c>
      <c r="S71" s="47">
        <f t="shared" si="19"/>
        <v>1</v>
      </c>
      <c r="T71" s="78">
        <f t="shared" si="11"/>
        <v>19</v>
      </c>
      <c r="U71" s="77">
        <v>16</v>
      </c>
      <c r="V71" s="79">
        <f t="shared" si="12"/>
        <v>19</v>
      </c>
      <c r="W71" s="79">
        <f t="shared" si="13"/>
        <v>0</v>
      </c>
      <c r="X71" s="79">
        <f t="shared" si="14"/>
        <v>0</v>
      </c>
      <c r="Y71" s="79">
        <f t="shared" si="15"/>
        <v>0</v>
      </c>
      <c r="Z71" s="79">
        <f t="shared" si="16"/>
        <v>0</v>
      </c>
      <c r="AA71" s="79">
        <f t="shared" si="17"/>
        <v>0</v>
      </c>
    </row>
    <row r="72" spans="1:27" x14ac:dyDescent="0.2">
      <c r="A72" s="81" t="str">
        <f>ЭТАПЫ!A72</f>
        <v>Ж</v>
      </c>
      <c r="B72" s="57">
        <f>ЭТАПЫ!C72</f>
        <v>0</v>
      </c>
      <c r="C72" s="40">
        <f t="shared" si="18"/>
        <v>31</v>
      </c>
      <c r="D72" s="41">
        <f>ЭТАПЫ!E72</f>
        <v>1983</v>
      </c>
      <c r="E72" s="59" t="str">
        <f>ЭТАПЫ!F72</f>
        <v>Ветошкина Татьяна</v>
      </c>
      <c r="F72" s="42" t="str">
        <f>ЭТАПЫ!G72</f>
        <v>Сыктывкар</v>
      </c>
      <c r="G72" s="58" t="str">
        <f>ЭТАПЫ!I72</f>
        <v>0</v>
      </c>
      <c r="H72" s="46" t="str">
        <f>ЭТАПЫ!K72</f>
        <v>0</v>
      </c>
      <c r="I72" s="46" t="str">
        <f>ЭТАПЫ!M72</f>
        <v>0</v>
      </c>
      <c r="J72" s="46" t="str">
        <f>ЭТАПЫ!O72</f>
        <v>0</v>
      </c>
      <c r="K72" s="46">
        <f>ЭТАПЫ!Q72</f>
        <v>18</v>
      </c>
      <c r="L72" s="46" t="str">
        <f>ЭТАПЫ!S72</f>
        <v>0</v>
      </c>
      <c r="M72" s="46" t="str">
        <f>ЭТАПЫ!U72</f>
        <v>0</v>
      </c>
      <c r="N72" s="46" t="str">
        <f>ЭТАПЫ!W72</f>
        <v>0</v>
      </c>
      <c r="O72" s="46" t="str">
        <f>ЭТАПЫ!Y72</f>
        <v>0</v>
      </c>
      <c r="P72" s="46" t="str">
        <f>ЭТАПЫ!AA72</f>
        <v>0</v>
      </c>
      <c r="Q72" s="46" t="str">
        <f>ЭТАПЫ!AC72</f>
        <v>0</v>
      </c>
      <c r="R72" s="46" t="str">
        <f>ЭТАПЫ!AE72</f>
        <v>0</v>
      </c>
      <c r="S72" s="47">
        <f t="shared" si="19"/>
        <v>1</v>
      </c>
      <c r="T72" s="78">
        <f t="shared" si="11"/>
        <v>18</v>
      </c>
      <c r="U72" s="77">
        <v>18</v>
      </c>
      <c r="V72" s="79">
        <f t="shared" si="12"/>
        <v>18</v>
      </c>
      <c r="W72" s="79">
        <f t="shared" si="13"/>
        <v>0</v>
      </c>
      <c r="X72" s="79">
        <f t="shared" si="14"/>
        <v>0</v>
      </c>
      <c r="Y72" s="79">
        <f t="shared" si="15"/>
        <v>0</v>
      </c>
      <c r="Z72" s="79">
        <f t="shared" si="16"/>
        <v>0</v>
      </c>
      <c r="AA72" s="79">
        <f t="shared" si="17"/>
        <v>0</v>
      </c>
    </row>
    <row r="73" spans="1:27" x14ac:dyDescent="0.2">
      <c r="A73" s="81" t="str">
        <f>ЭТАПЫ!A73</f>
        <v>Ж</v>
      </c>
      <c r="B73" s="57">
        <f>ЭТАПЫ!C73</f>
        <v>0</v>
      </c>
      <c r="C73" s="40">
        <f t="shared" si="18"/>
        <v>16</v>
      </c>
      <c r="D73" s="41">
        <f>ЭТАПЫ!E73</f>
        <v>1998</v>
      </c>
      <c r="E73" s="59" t="str">
        <f>ЭТАПЫ!F73</f>
        <v>Морошина Мария</v>
      </c>
      <c r="F73" s="42" t="str">
        <f>ЭТАПЫ!G73</f>
        <v>?</v>
      </c>
      <c r="G73" s="58" t="str">
        <f>ЭТАПЫ!I73</f>
        <v>0</v>
      </c>
      <c r="H73" s="46" t="str">
        <f>ЭТАПЫ!K73</f>
        <v>0</v>
      </c>
      <c r="I73" s="46" t="str">
        <f>ЭТАПЫ!M73</f>
        <v>0</v>
      </c>
      <c r="J73" s="46" t="str">
        <f>ЭТАПЫ!O73</f>
        <v>0</v>
      </c>
      <c r="K73" s="46" t="str">
        <f>ЭТАПЫ!Q73</f>
        <v>0</v>
      </c>
      <c r="L73" s="46" t="str">
        <f>ЭТАПЫ!S73</f>
        <v>0</v>
      </c>
      <c r="M73" s="46">
        <f>ЭТАПЫ!U73</f>
        <v>13</v>
      </c>
      <c r="N73" s="46" t="str">
        <f>ЭТАПЫ!W73</f>
        <v>0</v>
      </c>
      <c r="O73" s="46" t="str">
        <f>ЭТАПЫ!Y73</f>
        <v>0</v>
      </c>
      <c r="P73" s="46" t="str">
        <f>ЭТАПЫ!AA73</f>
        <v>0</v>
      </c>
      <c r="Q73" s="46" t="str">
        <f>ЭТАПЫ!AC73</f>
        <v>0</v>
      </c>
      <c r="R73" s="46" t="str">
        <f>ЭТАПЫ!AE73</f>
        <v>0</v>
      </c>
      <c r="S73" s="47">
        <f t="shared" si="19"/>
        <v>1</v>
      </c>
      <c r="T73" s="78">
        <f t="shared" si="11"/>
        <v>13</v>
      </c>
      <c r="U73" s="77">
        <v>19</v>
      </c>
      <c r="V73" s="79">
        <f t="shared" si="12"/>
        <v>13</v>
      </c>
      <c r="W73" s="79">
        <f t="shared" si="13"/>
        <v>0</v>
      </c>
      <c r="X73" s="79">
        <f t="shared" si="14"/>
        <v>0</v>
      </c>
      <c r="Y73" s="79">
        <f t="shared" si="15"/>
        <v>0</v>
      </c>
      <c r="Z73" s="79">
        <f t="shared" si="16"/>
        <v>0</v>
      </c>
      <c r="AA73" s="79">
        <f t="shared" si="17"/>
        <v>0</v>
      </c>
    </row>
    <row r="74" spans="1:27" x14ac:dyDescent="0.2">
      <c r="A74" s="81" t="str">
        <f>ЭТАПЫ!A74</f>
        <v>Ж</v>
      </c>
      <c r="B74" s="57">
        <f>ЭТАПЫ!C74</f>
        <v>0</v>
      </c>
      <c r="C74" s="40">
        <f t="shared" si="18"/>
        <v>16</v>
      </c>
      <c r="D74" s="41">
        <f>ЭТАПЫ!E74</f>
        <v>1998</v>
      </c>
      <c r="E74" s="59" t="str">
        <f>ЭТАПЫ!F74</f>
        <v>Челпановская Настя</v>
      </c>
      <c r="F74" s="42" t="str">
        <f>ЭТАПЫ!G74</f>
        <v>?</v>
      </c>
      <c r="G74" s="58" t="str">
        <f>ЭТАПЫ!I74</f>
        <v>0</v>
      </c>
      <c r="H74" s="46" t="str">
        <f>ЭТАПЫ!K74</f>
        <v>0</v>
      </c>
      <c r="I74" s="46" t="str">
        <f>ЭТАПЫ!M74</f>
        <v>0</v>
      </c>
      <c r="J74" s="46" t="str">
        <f>ЭТАПЫ!O74</f>
        <v>0</v>
      </c>
      <c r="K74" s="46" t="str">
        <f>ЭТАПЫ!Q74</f>
        <v>0</v>
      </c>
      <c r="L74" s="46" t="str">
        <f>ЭТАПЫ!S74</f>
        <v>0</v>
      </c>
      <c r="M74" s="46">
        <f>ЭТАПЫ!U74</f>
        <v>13</v>
      </c>
      <c r="N74" s="46" t="str">
        <f>ЭТАПЫ!W74</f>
        <v>0</v>
      </c>
      <c r="O74" s="46" t="str">
        <f>ЭТАПЫ!Y74</f>
        <v>0</v>
      </c>
      <c r="P74" s="46" t="str">
        <f>ЭТАПЫ!AA74</f>
        <v>0</v>
      </c>
      <c r="Q74" s="46" t="str">
        <f>ЭТАПЫ!AC74</f>
        <v>0</v>
      </c>
      <c r="R74" s="46" t="str">
        <f>ЭТАПЫ!AE74</f>
        <v>0</v>
      </c>
      <c r="S74" s="47">
        <f t="shared" si="19"/>
        <v>1</v>
      </c>
      <c r="T74" s="78">
        <f t="shared" si="11"/>
        <v>13</v>
      </c>
      <c r="U74" s="77">
        <v>19</v>
      </c>
      <c r="V74" s="79">
        <f t="shared" si="12"/>
        <v>13</v>
      </c>
      <c r="W74" s="79">
        <f t="shared" si="13"/>
        <v>0</v>
      </c>
      <c r="X74" s="79">
        <f t="shared" si="14"/>
        <v>0</v>
      </c>
      <c r="Y74" s="79">
        <f t="shared" si="15"/>
        <v>0</v>
      </c>
      <c r="Z74" s="79">
        <f t="shared" si="16"/>
        <v>0</v>
      </c>
      <c r="AA74" s="79">
        <f t="shared" si="17"/>
        <v>0</v>
      </c>
    </row>
  </sheetData>
  <sheetProtection autoFilter="0"/>
  <autoFilter ref="A4:AA69">
    <filterColumn colId="21" showButton="0"/>
    <filterColumn colId="22" showButton="0"/>
    <filterColumn colId="23" showButton="0"/>
    <filterColumn colId="24" showButton="0"/>
    <filterColumn colId="25" showButton="0"/>
    <sortState ref="A7:AA74">
      <sortCondition descending="1" ref="A4:A69"/>
    </sortState>
  </autoFilter>
  <mergeCells count="10">
    <mergeCell ref="A4:A5"/>
    <mergeCell ref="V4:AA5"/>
    <mergeCell ref="U4:U5"/>
    <mergeCell ref="E4:E5"/>
    <mergeCell ref="S4:S5"/>
    <mergeCell ref="B4:B5"/>
    <mergeCell ref="C4:C5"/>
    <mergeCell ref="T4:T5"/>
    <mergeCell ref="D4:D5"/>
    <mergeCell ref="F4:F5"/>
  </mergeCells>
  <phoneticPr fontId="1" type="noConversion"/>
  <pageMargins left="0.23622047244094491" right="0" top="0.74803149606299213" bottom="0.74803149606299213" header="0.31496062992125984" footer="0.31496062992125984"/>
  <pageSetup paperSize="9" scale="77" orientation="portrait" r:id="rId1"/>
  <headerFooter alignWithMargins="0"/>
  <webPublishItems count="1">
    <webPublishItem id="22946" divId="rang-chetvergi-2014-itog_22946" sourceType="sheet" destinationFile="C:\Users\Люба\Desktop\rang-chetvergi-2014-itog.htm" title="Итоговый протокол Кубка Четвергов ориентирования 2014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92"/>
  <sheetViews>
    <sheetView workbookViewId="0">
      <pane xSplit="6" ySplit="5" topLeftCell="L12" activePane="bottomRight" state="frozen"/>
      <selection pane="topRight" activeCell="G1" sqref="G1"/>
      <selection pane="bottomLeft" activeCell="A6" sqref="A6"/>
      <selection pane="bottomRight" activeCell="Z22" sqref="Z22"/>
    </sheetView>
  </sheetViews>
  <sheetFormatPr defaultRowHeight="12.75" x14ac:dyDescent="0.2"/>
  <cols>
    <col min="1" max="1" width="3.85546875" style="12" customWidth="1"/>
    <col min="2" max="2" width="6.5703125" style="8" customWidth="1"/>
    <col min="3" max="3" width="6" style="11" customWidth="1"/>
    <col min="4" max="4" width="5.85546875" style="14" customWidth="1"/>
    <col min="5" max="5" width="8" style="9" customWidth="1"/>
    <col min="6" max="6" width="18.140625" style="9" customWidth="1"/>
    <col min="7" max="7" width="10.140625" style="9" customWidth="1"/>
    <col min="8" max="8" width="5.85546875" style="13" customWidth="1"/>
    <col min="9" max="9" width="5.7109375" style="10" customWidth="1"/>
    <col min="10" max="10" width="7.5703125" style="8" customWidth="1"/>
    <col min="11" max="11" width="5.5703125" style="8" customWidth="1"/>
    <col min="12" max="12" width="6.28515625" style="8" customWidth="1"/>
    <col min="13" max="13" width="5.42578125" style="8" customWidth="1"/>
    <col min="14" max="14" width="6.42578125" style="8" customWidth="1"/>
    <col min="15" max="15" width="6.28515625" style="8" customWidth="1"/>
    <col min="16" max="16" width="6.7109375" style="8" customWidth="1"/>
    <col min="17" max="17" width="6.140625" style="8" customWidth="1"/>
    <col min="18" max="18" width="6.85546875" style="8" customWidth="1"/>
    <col min="19" max="19" width="6.28515625" style="8" customWidth="1"/>
    <col min="20" max="20" width="7" style="8" customWidth="1"/>
    <col min="21" max="21" width="6.42578125" style="8" customWidth="1"/>
    <col min="22" max="22" width="6.28515625" style="8" customWidth="1"/>
    <col min="23" max="23" width="5.42578125" style="8" customWidth="1"/>
    <col min="24" max="24" width="7.28515625" style="8" customWidth="1"/>
    <col min="25" max="25" width="5.42578125" style="8" customWidth="1"/>
    <col min="26" max="26" width="7" style="8" customWidth="1"/>
    <col min="27" max="27" width="5.5703125" style="8" customWidth="1"/>
    <col min="28" max="28" width="6.7109375" style="8" customWidth="1"/>
    <col min="29" max="29" width="5.7109375" style="8" customWidth="1"/>
    <col min="30" max="30" width="6.42578125" style="8" customWidth="1"/>
    <col min="31" max="31" width="6" style="8" customWidth="1"/>
    <col min="32" max="16384" width="9.140625" style="8"/>
  </cols>
  <sheetData>
    <row r="1" spans="1:32" x14ac:dyDescent="0.2">
      <c r="A1" s="16" t="s">
        <v>64</v>
      </c>
      <c r="C1" s="16"/>
      <c r="D1" s="7">
        <v>2014</v>
      </c>
      <c r="E1" s="8"/>
      <c r="F1" s="8"/>
      <c r="G1" s="8"/>
      <c r="H1" s="102"/>
      <c r="I1" s="102"/>
      <c r="J1" s="102"/>
      <c r="K1" s="102"/>
      <c r="L1" s="15"/>
      <c r="M1" s="15"/>
      <c r="N1" s="15"/>
      <c r="O1" s="15"/>
      <c r="P1" s="15"/>
    </row>
    <row r="2" spans="1:32" ht="21" customHeight="1" x14ac:dyDescent="0.2">
      <c r="A2" s="16"/>
      <c r="C2" s="16"/>
      <c r="D2" s="17"/>
      <c r="E2" s="8"/>
      <c r="F2" s="18"/>
      <c r="G2" s="18"/>
      <c r="H2" s="101"/>
      <c r="I2" s="101"/>
      <c r="L2" s="15"/>
      <c r="M2" s="15"/>
      <c r="N2" s="15"/>
      <c r="O2" s="15"/>
      <c r="P2" s="15"/>
    </row>
    <row r="3" spans="1:32" ht="12.75" customHeight="1" x14ac:dyDescent="0.2">
      <c r="A3" s="75" t="s">
        <v>7</v>
      </c>
      <c r="C3" s="75"/>
      <c r="D3" s="75"/>
      <c r="E3" s="51">
        <f>COUNT(D6:D74)</f>
        <v>69</v>
      </c>
      <c r="F3" s="21" t="s">
        <v>6</v>
      </c>
      <c r="G3" s="21"/>
      <c r="H3" s="22" t="str">
        <f>COUNT(H6:H74)&amp;" чел."</f>
        <v>26 чел.</v>
      </c>
      <c r="I3" s="23">
        <f>COUNT(H6:H74)/$E$3</f>
        <v>0.37681159420289856</v>
      </c>
      <c r="J3" s="22" t="str">
        <f>COUNT(J6:J74)&amp;" чел."</f>
        <v>18 чел.</v>
      </c>
      <c r="K3" s="23">
        <f>COUNT(J6:J74)/$E$3</f>
        <v>0.2608695652173913</v>
      </c>
      <c r="L3" s="22" t="str">
        <f>COUNT(L6:L74)&amp;" чел."</f>
        <v>8 чел.</v>
      </c>
      <c r="M3" s="23">
        <f>COUNT(L6:L74)/$E$3</f>
        <v>0.11594202898550725</v>
      </c>
      <c r="N3" s="22" t="str">
        <f>COUNT(N6:N74)&amp;" чел."</f>
        <v>9 чел.</v>
      </c>
      <c r="O3" s="23">
        <f>COUNT(N6:N74)/$E$3</f>
        <v>0.13043478260869565</v>
      </c>
      <c r="P3" s="22" t="str">
        <f>COUNT(P6:P74)&amp;" чел."</f>
        <v>22 чел.</v>
      </c>
      <c r="Q3" s="23">
        <f>COUNT(P6:P74)/$E$3</f>
        <v>0.3188405797101449</v>
      </c>
      <c r="R3" s="22" t="str">
        <f>COUNT(R6:R74)&amp;" чел."</f>
        <v>19 чел.</v>
      </c>
      <c r="S3" s="23">
        <f>COUNT(R6:R74)/$E$3</f>
        <v>0.27536231884057971</v>
      </c>
      <c r="T3" s="22" t="str">
        <f>COUNT(T6:T74)&amp;" чел."</f>
        <v>32 чел.</v>
      </c>
      <c r="U3" s="23">
        <f>COUNT(T6:T74)/$E$3</f>
        <v>0.46376811594202899</v>
      </c>
      <c r="V3" s="22" t="str">
        <f>COUNT(V6:V74)&amp;" чел."</f>
        <v>17 чел.</v>
      </c>
      <c r="W3" s="23">
        <f>COUNT(V6:V74)/$E$3</f>
        <v>0.24637681159420291</v>
      </c>
      <c r="X3" s="22" t="str">
        <f>COUNT(X6:X74)&amp;" чел."</f>
        <v>13 чел.</v>
      </c>
      <c r="Y3" s="23">
        <f>COUNT(X6:X74)/$E$3</f>
        <v>0.18840579710144928</v>
      </c>
      <c r="Z3" s="22" t="str">
        <f>COUNT(Z6:Z74)&amp;" чел."</f>
        <v>14 чел.</v>
      </c>
      <c r="AA3" s="23">
        <f>COUNT(Z6:Z74)/$E$3</f>
        <v>0.20289855072463769</v>
      </c>
      <c r="AB3" s="22" t="str">
        <f>COUNT(AB6:AB74)&amp;" чел."</f>
        <v>4 чел.</v>
      </c>
      <c r="AC3" s="23">
        <f>COUNT(AB6:AB74)/$E$3</f>
        <v>5.7971014492753624E-2</v>
      </c>
      <c r="AD3" s="22" t="str">
        <f>COUNT(AD6:AD74)&amp;" чел."</f>
        <v>11 чел.</v>
      </c>
      <c r="AE3" s="23">
        <f>COUNT(AD6:AD74)/$E$3</f>
        <v>0.15942028985507245</v>
      </c>
    </row>
    <row r="4" spans="1:32" ht="39.75" customHeight="1" x14ac:dyDescent="0.2">
      <c r="A4" s="75" t="s">
        <v>66</v>
      </c>
      <c r="B4" s="24"/>
      <c r="C4" s="75"/>
      <c r="D4" s="75"/>
      <c r="E4" s="52">
        <f>MAX(I3,K3,O3,Q3,S3,U3,W3,Y3,AA3,AC3,AE3,M3)</f>
        <v>0.46376811594202899</v>
      </c>
      <c r="F4" s="26"/>
      <c r="G4" s="49"/>
      <c r="H4" s="103" t="s">
        <v>71</v>
      </c>
      <c r="I4" s="104"/>
      <c r="J4" s="103" t="s">
        <v>84</v>
      </c>
      <c r="K4" s="104"/>
      <c r="L4" s="103" t="s">
        <v>83</v>
      </c>
      <c r="M4" s="104"/>
      <c r="N4" s="99" t="s">
        <v>82</v>
      </c>
      <c r="O4" s="100"/>
      <c r="P4" s="99" t="s">
        <v>81</v>
      </c>
      <c r="Q4" s="99"/>
      <c r="R4" s="99" t="s">
        <v>87</v>
      </c>
      <c r="S4" s="100"/>
      <c r="T4" s="99" t="s">
        <v>91</v>
      </c>
      <c r="U4" s="100"/>
      <c r="V4" s="99" t="s">
        <v>104</v>
      </c>
      <c r="W4" s="99"/>
      <c r="X4" s="99" t="s">
        <v>105</v>
      </c>
      <c r="Y4" s="99"/>
      <c r="Z4" s="99" t="s">
        <v>112</v>
      </c>
      <c r="AA4" s="99"/>
      <c r="AB4" s="99" t="s">
        <v>116</v>
      </c>
      <c r="AC4" s="99"/>
      <c r="AD4" s="99" t="s">
        <v>120</v>
      </c>
      <c r="AE4" s="100"/>
      <c r="AF4" s="36"/>
    </row>
    <row r="5" spans="1:32" ht="30.75" customHeight="1" x14ac:dyDescent="0.2">
      <c r="A5" s="62" t="s">
        <v>111</v>
      </c>
      <c r="B5" s="64" t="s">
        <v>5</v>
      </c>
      <c r="C5" s="62" t="s">
        <v>27</v>
      </c>
      <c r="D5" s="60" t="s">
        <v>0</v>
      </c>
      <c r="E5" s="60" t="s">
        <v>3</v>
      </c>
      <c r="F5" s="63" t="s">
        <v>9</v>
      </c>
      <c r="G5" s="61" t="s">
        <v>52</v>
      </c>
      <c r="H5" s="63" t="s">
        <v>4</v>
      </c>
      <c r="I5" s="63" t="s">
        <v>2</v>
      </c>
      <c r="J5" s="63" t="s">
        <v>4</v>
      </c>
      <c r="K5" s="63" t="s">
        <v>2</v>
      </c>
      <c r="L5" s="63" t="s">
        <v>4</v>
      </c>
      <c r="M5" s="63" t="s">
        <v>2</v>
      </c>
      <c r="N5" s="63" t="s">
        <v>4</v>
      </c>
      <c r="O5" s="63" t="s">
        <v>2</v>
      </c>
      <c r="P5" s="63" t="s">
        <v>4</v>
      </c>
      <c r="Q5" s="63" t="s">
        <v>2</v>
      </c>
      <c r="R5" s="63" t="s">
        <v>4</v>
      </c>
      <c r="S5" s="63" t="s">
        <v>2</v>
      </c>
      <c r="T5" s="63" t="s">
        <v>4</v>
      </c>
      <c r="U5" s="63" t="s">
        <v>2</v>
      </c>
      <c r="V5" s="63" t="s">
        <v>4</v>
      </c>
      <c r="W5" s="63" t="s">
        <v>2</v>
      </c>
      <c r="X5" s="63" t="s">
        <v>4</v>
      </c>
      <c r="Y5" s="63" t="s">
        <v>2</v>
      </c>
      <c r="Z5" s="63" t="s">
        <v>4</v>
      </c>
      <c r="AA5" s="63" t="s">
        <v>2</v>
      </c>
      <c r="AB5" s="63" t="s">
        <v>4</v>
      </c>
      <c r="AC5" s="63" t="s">
        <v>2</v>
      </c>
      <c r="AD5" s="61" t="s">
        <v>4</v>
      </c>
      <c r="AE5" s="61" t="s">
        <v>2</v>
      </c>
    </row>
    <row r="6" spans="1:32" ht="13.5" customHeight="1" x14ac:dyDescent="0.2">
      <c r="A6" s="71" t="s">
        <v>48</v>
      </c>
      <c r="B6" s="70">
        <f t="shared" ref="B6:B37" si="0">SUM(I6,K6,M6,O6,Q6,S6,U6,W6,Y6,AA6,AC6,AE6)</f>
        <v>183</v>
      </c>
      <c r="C6" s="76">
        <f>SUMIF(Коэффициенты!$A$2:$A$68,D6,Коэффициенты!$B$2:$B$68)</f>
        <v>2</v>
      </c>
      <c r="D6" s="44">
        <f t="shared" ref="D6:D37" si="1">$D$1-E6</f>
        <v>37</v>
      </c>
      <c r="E6" s="41">
        <v>1977</v>
      </c>
      <c r="F6" s="42" t="s">
        <v>58</v>
      </c>
      <c r="G6" s="42" t="s">
        <v>54</v>
      </c>
      <c r="H6" s="73"/>
      <c r="I6" s="19" t="str">
        <f>IF($A6="вк","В/К",(IF(H6=0,"0",(IF(SUMIF(Очки!$A$2:$A$54,H6,Очки!$B$2:$B$54)=0," ",SUMIF(Очки!$A$2:$A$54,H6,Очки!$B$2:$B$54))+IF(H6="ОРГ",0,$C6)))))</f>
        <v>0</v>
      </c>
      <c r="J6" s="73">
        <v>1</v>
      </c>
      <c r="K6" s="19">
        <f>IF($A6="вк","В/К",(IF(J6=0,"0",(IF(SUMIF(Очки!$A$2:$A$54,J6,Очки!$B$2:$B$54)=0," ",SUMIF(Очки!$A$2:$A$54,J6,Очки!$B$2:$B$54))+IF(J6="ОРГ",0,$C6)))))</f>
        <v>27</v>
      </c>
      <c r="L6" s="73">
        <v>1</v>
      </c>
      <c r="M6" s="19">
        <f>IF($A6="вк","В/К",(IF(L6=0,"0",(IF(SUMIF(Очки!$A$2:$A$54,L6,Очки!$B$2:$B$54)=0," ",SUMIF(Очки!$A$2:$A$54,L6,Очки!$B$2:$B$54))+IF(L6="ОРГ",0,$C6)))))</f>
        <v>27</v>
      </c>
      <c r="N6" s="73"/>
      <c r="O6" s="19" t="str">
        <f>IF($A6="вк","В/К",(IF(N6=0,"0",(IF(SUMIF(Очки!$A$2:$A$54,N6,Очки!$B$2:$B$54)=0," ",SUMIF(Очки!$A$2:$A$54,N6,Очки!$B$2:$B$54))+IF(N6="ОРГ",0,$C6)))))</f>
        <v>0</v>
      </c>
      <c r="P6" s="73">
        <v>1</v>
      </c>
      <c r="Q6" s="19">
        <f>IF($A6="вк","В/К",(IF(P6=0,"0",(IF(SUMIF(Очки!$A$2:$A$54,P6,Очки!$B$2:$B$54)=0," ",SUMIF(Очки!$A$2:$A$54,P6,Очки!$B$2:$B$54))+IF(P6="ОРГ",0,$C6)))))</f>
        <v>27</v>
      </c>
      <c r="R6" s="73">
        <v>1</v>
      </c>
      <c r="S6" s="19">
        <f>IF($A6="вк","В/К",(IF(R6=0,"0",(IF(SUMIF(Очки!$A$2:$A$54,R6,Очки!$B$2:$B$54)=0," ",SUMIF(Очки!$A$2:$A$54,R6,Очки!$B$2:$B$54))+IF(R6="ОРГ",0,$C6)))))</f>
        <v>27</v>
      </c>
      <c r="T6" s="73">
        <v>2</v>
      </c>
      <c r="U6" s="19">
        <f>IF($A6="вк","В/К",(IF(T6=0,"0",(IF(SUMIF(Очки!$A$2:$A$54,T6,Очки!$B$2:$B$54)=0," ",SUMIF(Очки!$A$2:$A$54,T6,Очки!$B$2:$B$54))+IF(T6="ОРГ",0,$C6)))))</f>
        <v>24</v>
      </c>
      <c r="V6" s="73">
        <v>1</v>
      </c>
      <c r="W6" s="19">
        <f>IF($A6="вк","В/К",(IF(V6=0,"0",(IF(SUMIF(Очки!$A$2:$A$54,V6,Очки!$B$2:$B$54)=0," ",SUMIF(Очки!$A$2:$A$54,V6,Очки!$B$2:$B$54))+IF(V6="ОРГ",0,$C6)))))</f>
        <v>27</v>
      </c>
      <c r="X6" s="73"/>
      <c r="Y6" s="19" t="str">
        <f>IF($A6="вк","В/К",(IF(X6=0,"0",(IF(SUMIF(Очки!$A$2:$A$54,X6,Очки!$B$2:$B$54)=0," ",SUMIF(Очки!$A$2:$A$54,X6,Очки!$B$2:$B$54))+IF(X6="ОРГ",0,$C6)))))</f>
        <v>0</v>
      </c>
      <c r="Z6" s="73"/>
      <c r="AA6" s="19" t="str">
        <f>IF($A6="вк","В/К",(IF(Z6=0,"0",(IF(SUMIF(Очки!$A$2:$A$54,Z6,Очки!$B$2:$B$54)=0," ",SUMIF(Очки!$A$2:$A$54,Z6,Очки!$B$2:$B$54))+IF(Z6="ОРГ",0,$C6)))))</f>
        <v>0</v>
      </c>
      <c r="AB6" s="73"/>
      <c r="AC6" s="19" t="str">
        <f>IF($A6="вк","В/К",(IF(AB6=0,"0",(IF(SUMIF(Очки!$A$2:$A$54,AB6,Очки!$B$2:$B$54)=0," ",SUMIF(Очки!$A$2:$A$54,AB6,Очки!$B$2:$B$54))+IF(AB6="ОРГ",0,$C6)))))</f>
        <v>0</v>
      </c>
      <c r="AD6" s="73">
        <v>2</v>
      </c>
      <c r="AE6" s="19">
        <f>IF($A6="вк","В/К",(IF(AD6=0,"0",(IF(SUMIF(Очки!$A$2:$A$54,AD6,Очки!$B$2:$B$54)=0," ",SUMIF(Очки!$A$2:$A$54,AD6,Очки!$B$2:$B$54))+IF(AD6="ОРГ",0,$C6)))))</f>
        <v>24</v>
      </c>
    </row>
    <row r="7" spans="1:32" ht="13.5" customHeight="1" x14ac:dyDescent="0.2">
      <c r="A7" s="71" t="s">
        <v>48</v>
      </c>
      <c r="B7" s="70">
        <f t="shared" si="0"/>
        <v>193</v>
      </c>
      <c r="C7" s="43">
        <f>SUMIF(Коэффициенты!$A$2:$A$68,D7,Коэффициенты!$B$2:$B$68)</f>
        <v>2</v>
      </c>
      <c r="D7" s="44">
        <f t="shared" si="1"/>
        <v>37</v>
      </c>
      <c r="E7" s="31">
        <v>1977</v>
      </c>
      <c r="F7" s="27" t="s">
        <v>13</v>
      </c>
      <c r="G7" s="42" t="s">
        <v>55</v>
      </c>
      <c r="H7" s="74">
        <v>11</v>
      </c>
      <c r="I7" s="19">
        <f>IF($A7="вк","В/К",(IF(H7=0,"0",(IF(SUMIF(Очки!$A$2:$A$54,H7,Очки!$B$2:$B$54)=0," ",SUMIF(Очки!$A$2:$A$54,H7,Очки!$B$2:$B$54))+IF(H7="ОРГ",0,$C7)))))</f>
        <v>14</v>
      </c>
      <c r="J7" s="74">
        <v>7</v>
      </c>
      <c r="K7" s="19">
        <f>IF($A7="вк","В/К",(IF(J7=0,"0",(IF(SUMIF(Очки!$A$2:$A$54,J7,Очки!$B$2:$B$54)=0," ",SUMIF(Очки!$A$2:$A$54,J7,Очки!$B$2:$B$54))+IF(J7="ОРГ",0,$C7)))))</f>
        <v>18</v>
      </c>
      <c r="L7" s="74"/>
      <c r="M7" s="19" t="str">
        <f>IF($A7="вк","В/К",(IF(L7=0,"0",(IF(SUMIF(Очки!$A$2:$A$54,L7,Очки!$B$2:$B$54)=0," ",SUMIF(Очки!$A$2:$A$54,L7,Очки!$B$2:$B$54))+IF(L7="ОРГ",0,$C7)))))</f>
        <v>0</v>
      </c>
      <c r="N7" s="74">
        <v>3</v>
      </c>
      <c r="O7" s="19">
        <f>IF($A7="вк","В/К",(IF(N7=0,"0",(IF(SUMIF(Очки!$A$2:$A$54,N7,Очки!$B$2:$B$54)=0," ",SUMIF(Очки!$A$2:$A$54,N7,Очки!$B$2:$B$54))+IF(N7="ОРГ",0,$C7)))))</f>
        <v>22</v>
      </c>
      <c r="P7" s="74">
        <v>4</v>
      </c>
      <c r="Q7" s="19">
        <f>IF($A7="вк","В/К",(IF(P7=0,"0",(IF(SUMIF(Очки!$A$2:$A$54,P7,Очки!$B$2:$B$54)=0," ",SUMIF(Очки!$A$2:$A$54,P7,Очки!$B$2:$B$54))+IF(P7="ОРГ",0,$C7)))))</f>
        <v>21</v>
      </c>
      <c r="R7" s="74"/>
      <c r="S7" s="19" t="str">
        <f>IF($A7="вк","В/К",(IF(R7=0,"0",(IF(SUMIF(Очки!$A$2:$A$54,R7,Очки!$B$2:$B$54)=0," ",SUMIF(Очки!$A$2:$A$54,R7,Очки!$B$2:$B$54))+IF(R7="ОРГ",0,$C7)))))</f>
        <v>0</v>
      </c>
      <c r="T7" s="74" t="s">
        <v>25</v>
      </c>
      <c r="U7" s="19">
        <f>IF($A7="вк","В/К",(IF(T7=0,"0",(IF(SUMIF(Очки!$A$2:$A$54,T7,Очки!$B$2:$B$54)=0," ",SUMIF(Очки!$A$2:$A$54,T7,Очки!$B$2:$B$54))+IF(T7="ОРГ",0,$C7)))))</f>
        <v>25</v>
      </c>
      <c r="V7" s="74">
        <v>4</v>
      </c>
      <c r="W7" s="19">
        <f>IF($A7="вк","В/К",(IF(V7=0,"0",(IF(SUMIF(Очки!$A$2:$A$54,V7,Очки!$B$2:$B$54)=0," ",SUMIF(Очки!$A$2:$A$54,V7,Очки!$B$2:$B$54))+IF(V7="ОРГ",0,$C7)))))</f>
        <v>21</v>
      </c>
      <c r="X7" s="74">
        <v>1</v>
      </c>
      <c r="Y7" s="19">
        <f>IF($A7="вк","В/К",(IF(X7=0,"0",(IF(SUMIF(Очки!$A$2:$A$54,X7,Очки!$B$2:$B$54)=0," ",SUMIF(Очки!$A$2:$A$54,X7,Очки!$B$2:$B$54))+IF(X7="ОРГ",0,$C7)))))</f>
        <v>27</v>
      </c>
      <c r="Z7" s="74">
        <v>5</v>
      </c>
      <c r="AA7" s="19">
        <f>IF($A7="вк","В/К",(IF(Z7=0,"0",(IF(SUMIF(Очки!$A$2:$A$54,Z7,Очки!$B$2:$B$54)=0," ",SUMIF(Очки!$A$2:$A$54,Z7,Очки!$B$2:$B$54))+IF(Z7="ОРГ",0,$C7)))))</f>
        <v>20</v>
      </c>
      <c r="AB7" s="74" t="s">
        <v>25</v>
      </c>
      <c r="AC7" s="19">
        <f>IF($A7="вк","В/К",(IF(AB7=0,"0",(IF(SUMIF(Очки!$A$2:$A$54,AB7,Очки!$B$2:$B$54)=0," ",SUMIF(Очки!$A$2:$A$54,AB7,Очки!$B$2:$B$54))+IF(AB7="ОРГ",0,$C7)))))</f>
        <v>25</v>
      </c>
      <c r="AD7" s="74"/>
      <c r="AE7" s="19" t="str">
        <f>IF($A7="вк","В/К",(IF(AD7=0,"0",(IF(SUMIF(Очки!$A$2:$A$54,AD7,Очки!$B$2:$B$54)=0," ",SUMIF(Очки!$A$2:$A$54,AD7,Очки!$B$2:$B$54))+IF(AD7="ОРГ",0,$C7)))))</f>
        <v>0</v>
      </c>
    </row>
    <row r="8" spans="1:32" ht="13.5" customHeight="1" x14ac:dyDescent="0.2">
      <c r="A8" s="71" t="s">
        <v>48</v>
      </c>
      <c r="B8" s="70">
        <f t="shared" si="0"/>
        <v>143</v>
      </c>
      <c r="C8" s="43">
        <f>SUMIF(Коэффициенты!$A$2:$A$68,D8,Коэффициенты!$B$2:$B$68)</f>
        <v>0</v>
      </c>
      <c r="D8" s="44">
        <f t="shared" si="1"/>
        <v>34</v>
      </c>
      <c r="E8" s="31">
        <v>1980</v>
      </c>
      <c r="F8" s="27" t="s">
        <v>37</v>
      </c>
      <c r="G8" s="42" t="s">
        <v>55</v>
      </c>
      <c r="H8" s="74">
        <v>15</v>
      </c>
      <c r="I8" s="19">
        <f>IF($A8="вк","В/К",(IF(H8=0,"0",(IF(SUMIF(Очки!$A$2:$A$54,H8,Очки!$B$2:$B$54)=0," ",SUMIF(Очки!$A$2:$A$54,H8,Очки!$B$2:$B$54))+IF(H8="ОРГ",0,$C8)))))</f>
        <v>8</v>
      </c>
      <c r="J8" s="73">
        <v>5</v>
      </c>
      <c r="K8" s="19">
        <f>IF($A8="вк","В/К",(IF(J8=0,"0",(IF(SUMIF(Очки!$A$2:$A$54,J8,Очки!$B$2:$B$54)=0," ",SUMIF(Очки!$A$2:$A$54,J8,Очки!$B$2:$B$54))+IF(J8="ОРГ",0,$C8)))))</f>
        <v>18</v>
      </c>
      <c r="L8" s="74">
        <v>6</v>
      </c>
      <c r="M8" s="19">
        <f>IF($A8="вк","В/К",(IF(L8=0,"0",(IF(SUMIF(Очки!$A$2:$A$54,L8,Очки!$B$2:$B$54)=0," ",SUMIF(Очки!$A$2:$A$54,L8,Очки!$B$2:$B$54))+IF(L8="ОРГ",0,$C8)))))</f>
        <v>17</v>
      </c>
      <c r="N8" s="74">
        <v>5</v>
      </c>
      <c r="O8" s="19">
        <f>IF($A8="вк","В/К",(IF(N8=0,"0",(IF(SUMIF(Очки!$A$2:$A$54,N8,Очки!$B$2:$B$54)=0," ",SUMIF(Очки!$A$2:$A$54,N8,Очки!$B$2:$B$54))+IF(N8="ОРГ",0,$C8)))))</f>
        <v>18</v>
      </c>
      <c r="P8" s="74">
        <v>6</v>
      </c>
      <c r="Q8" s="19">
        <f>IF($A8="вк","В/К",(IF(P8=0,"0",(IF(SUMIF(Очки!$A$2:$A$54,P8,Очки!$B$2:$B$54)=0," ",SUMIF(Очки!$A$2:$A$54,P8,Очки!$B$2:$B$54))+IF(P8="ОРГ",0,$C8)))))</f>
        <v>17</v>
      </c>
      <c r="R8" s="74">
        <v>8</v>
      </c>
      <c r="S8" s="19">
        <f>IF($A8="вк","В/К",(IF(R8=0,"0",(IF(SUMIF(Очки!$A$2:$A$54,R8,Очки!$B$2:$B$54)=0," ",SUMIF(Очки!$A$2:$A$54,R8,Очки!$B$2:$B$54))+IF(R8="ОРГ",0,$C8)))))</f>
        <v>15</v>
      </c>
      <c r="T8" s="74" t="s">
        <v>25</v>
      </c>
      <c r="U8" s="19">
        <f>IF($A8="вк","В/К",(IF(T8=0,"0",(IF(SUMIF(Очки!$A$2:$A$54,T8,Очки!$B$2:$B$54)=0," ",SUMIF(Очки!$A$2:$A$54,T8,Очки!$B$2:$B$54))+IF(T8="ОРГ",0,$C8)))))</f>
        <v>25</v>
      </c>
      <c r="V8" s="74"/>
      <c r="W8" s="19" t="str">
        <f>IF($A8="вк","В/К",(IF(V8=0,"0",(IF(SUMIF(Очки!$A$2:$A$54,V8,Очки!$B$2:$B$54)=0," ",SUMIF(Очки!$A$2:$A$54,V8,Очки!$B$2:$B$54))+IF(V8="ОРГ",0,$C8)))))</f>
        <v>0</v>
      </c>
      <c r="X8" s="74"/>
      <c r="Y8" s="19" t="str">
        <f>IF($A8="вк","В/К",(IF(X8=0,"0",(IF(SUMIF(Очки!$A$2:$A$54,X8,Очки!$B$2:$B$54)=0," ",SUMIF(Очки!$A$2:$A$54,X8,Очки!$B$2:$B$54))+IF(X8="ОРГ",0,$C8)))))</f>
        <v>0</v>
      </c>
      <c r="Z8" s="74"/>
      <c r="AA8" s="19" t="str">
        <f>IF($A8="вк","В/К",(IF(Z8=0,"0",(IF(SUMIF(Очки!$A$2:$A$54,Z8,Очки!$B$2:$B$54)=0," ",SUMIF(Очки!$A$2:$A$54,Z8,Очки!$B$2:$B$54))+IF(Z8="ОРГ",0,$C8)))))</f>
        <v>0</v>
      </c>
      <c r="AB8" s="74" t="s">
        <v>25</v>
      </c>
      <c r="AC8" s="19">
        <f>IF($A8="вк","В/К",(IF(AB8=0,"0",(IF(SUMIF(Очки!$A$2:$A$54,AB8,Очки!$B$2:$B$54)=0," ",SUMIF(Очки!$A$2:$A$54,AB8,Очки!$B$2:$B$54))+IF(AB8="ОРГ",0,$C8)))))</f>
        <v>25</v>
      </c>
      <c r="AD8" s="74"/>
      <c r="AE8" s="19" t="str">
        <f>IF($A8="вк","В/К",(IF(AD8=0,"0",(IF(SUMIF(Очки!$A$2:$A$54,AD8,Очки!$B$2:$B$54)=0," ",SUMIF(Очки!$A$2:$A$54,AD8,Очки!$B$2:$B$54))+IF(AD8="ОРГ",0,$C8)))))</f>
        <v>0</v>
      </c>
    </row>
    <row r="9" spans="1:32" ht="13.5" customHeight="1" x14ac:dyDescent="0.2">
      <c r="A9" s="71" t="s">
        <v>48</v>
      </c>
      <c r="B9" s="70">
        <f t="shared" si="0"/>
        <v>143</v>
      </c>
      <c r="C9" s="43">
        <f>SUMIF(Коэффициенты!$A$2:$A$68,D9,Коэффициенты!$B$2:$B$68)</f>
        <v>0</v>
      </c>
      <c r="D9" s="44">
        <f t="shared" si="1"/>
        <v>28</v>
      </c>
      <c r="E9" s="31">
        <v>1986</v>
      </c>
      <c r="F9" s="27" t="s">
        <v>59</v>
      </c>
      <c r="G9" s="42" t="s">
        <v>54</v>
      </c>
      <c r="H9" s="74"/>
      <c r="I9" s="19" t="str">
        <f>IF($A9="вк","В/К",(IF(H9=0,"0",(IF(SUMIF(Очки!$A$2:$A$54,H9,Очки!$B$2:$B$54)=0," ",SUMIF(Очки!$A$2:$A$54,H9,Очки!$B$2:$B$54))+IF(H9="ОРГ",0,$C9)))))</f>
        <v>0</v>
      </c>
      <c r="J9" s="74">
        <v>4</v>
      </c>
      <c r="K9" s="19">
        <f>IF($A9="вк","В/К",(IF(J9=0,"0",(IF(SUMIF(Очки!$A$2:$A$54,J9,Очки!$B$2:$B$54)=0," ",SUMIF(Очки!$A$2:$A$54,J9,Очки!$B$2:$B$54))+IF(J9="ОРГ",0,$C9)))))</f>
        <v>19</v>
      </c>
      <c r="L9" s="74">
        <v>3</v>
      </c>
      <c r="M9" s="19">
        <f>IF($A9="вк","В/К",(IF(L9=0,"0",(IF(SUMIF(Очки!$A$2:$A$54,L9,Очки!$B$2:$B$54)=0," ",SUMIF(Очки!$A$2:$A$54,L9,Очки!$B$2:$B$54))+IF(L9="ОРГ",0,$C9)))))</f>
        <v>20</v>
      </c>
      <c r="N9" s="74"/>
      <c r="O9" s="19" t="str">
        <f>IF($A9="вк","В/К",(IF(N9=0,"0",(IF(SUMIF(Очки!$A$2:$A$54,N9,Очки!$B$2:$B$54)=0," ",SUMIF(Очки!$A$2:$A$54,N9,Очки!$B$2:$B$54))+IF(N9="ОРГ",0,$C9)))))</f>
        <v>0</v>
      </c>
      <c r="P9" s="74" t="s">
        <v>25</v>
      </c>
      <c r="Q9" s="19">
        <f>IF($A9="вк","В/К",(IF(P9=0,"0",(IF(SUMIF(Очки!$A$2:$A$54,P9,Очки!$B$2:$B$54)=0," ",SUMIF(Очки!$A$2:$A$54,P9,Очки!$B$2:$B$54))+IF(P9="ОРГ",0,$C9)))))</f>
        <v>25</v>
      </c>
      <c r="R9" s="74">
        <v>4</v>
      </c>
      <c r="S9" s="19">
        <f>IF($A9="вк","В/К",(IF(R9=0,"0",(IF(SUMIF(Очки!$A$2:$A$54,R9,Очки!$B$2:$B$54)=0," ",SUMIF(Очки!$A$2:$A$54,R9,Очки!$B$2:$B$54))+IF(R9="ОРГ",0,$C9)))))</f>
        <v>19</v>
      </c>
      <c r="T9" s="74">
        <v>5</v>
      </c>
      <c r="U9" s="19">
        <f>IF($A9="вк","В/К",(IF(T9=0,"0",(IF(SUMIF(Очки!$A$2:$A$54,T9,Очки!$B$2:$B$54)=0," ",SUMIF(Очки!$A$2:$A$54,T9,Очки!$B$2:$B$54))+IF(T9="ОРГ",0,$C9)))))</f>
        <v>18</v>
      </c>
      <c r="V9" s="74"/>
      <c r="W9" s="19" t="str">
        <f>IF($A9="вк","В/К",(IF(V9=0,"0",(IF(SUMIF(Очки!$A$2:$A$54,V9,Очки!$B$2:$B$54)=0," ",SUMIF(Очки!$A$2:$A$54,V9,Очки!$B$2:$B$54))+IF(V9="ОРГ",0,$C9)))))</f>
        <v>0</v>
      </c>
      <c r="X9" s="74">
        <v>6</v>
      </c>
      <c r="Y9" s="19">
        <f>IF($A9="вк","В/К",(IF(X9=0,"0",(IF(SUMIF(Очки!$A$2:$A$54,X9,Очки!$B$2:$B$54)=0," ",SUMIF(Очки!$A$2:$A$54,X9,Очки!$B$2:$B$54))+IF(X9="ОРГ",0,$C9)))))</f>
        <v>17</v>
      </c>
      <c r="Z9" s="74"/>
      <c r="AA9" s="19" t="str">
        <f>IF($A9="вк","В/К",(IF(Z9=0,"0",(IF(SUMIF(Очки!$A$2:$A$54,Z9,Очки!$B$2:$B$54)=0," ",SUMIF(Очки!$A$2:$A$54,Z9,Очки!$B$2:$B$54))+IF(Z9="ОРГ",0,$C9)))))</f>
        <v>0</v>
      </c>
      <c r="AB9" s="74">
        <v>1</v>
      </c>
      <c r="AC9" s="19">
        <f>IF($A9="вк","В/К",(IF(AB9=0,"0",(IF(SUMIF(Очки!$A$2:$A$54,AB9,Очки!$B$2:$B$54)=0," ",SUMIF(Очки!$A$2:$A$54,AB9,Очки!$B$2:$B$54))+IF(AB9="ОРГ",0,$C9)))))</f>
        <v>25</v>
      </c>
      <c r="AD9" s="74"/>
      <c r="AE9" s="19" t="str">
        <f>IF($A9="вк","В/К",(IF(AD9=0,"0",(IF(SUMIF(Очки!$A$2:$A$54,AD9,Очки!$B$2:$B$54)=0," ",SUMIF(Очки!$A$2:$A$54,AD9,Очки!$B$2:$B$54))+IF(AD9="ОРГ",0,$C9)))))</f>
        <v>0</v>
      </c>
    </row>
    <row r="10" spans="1:32" ht="13.5" customHeight="1" x14ac:dyDescent="0.2">
      <c r="A10" s="71" t="s">
        <v>48</v>
      </c>
      <c r="B10" s="70">
        <f t="shared" si="0"/>
        <v>160</v>
      </c>
      <c r="C10" s="43">
        <f>SUMIF(Коэффициенты!$A$2:$A$68,D10,Коэффициенты!$B$2:$B$68)</f>
        <v>2</v>
      </c>
      <c r="D10" s="44">
        <f t="shared" si="1"/>
        <v>37</v>
      </c>
      <c r="E10" s="31">
        <v>1977</v>
      </c>
      <c r="F10" s="27" t="s">
        <v>70</v>
      </c>
      <c r="G10" s="42" t="s">
        <v>54</v>
      </c>
      <c r="H10" s="74"/>
      <c r="I10" s="19" t="str">
        <f>IF($A10="вк","В/К",(IF(H10=0,"0",(IF(SUMIF(Очки!$A$2:$A$54,H10,Очки!$B$2:$B$54)=0," ",SUMIF(Очки!$A$2:$A$54,H10,Очки!$B$2:$B$54))+IF(H10="ОРГ",0,$C10)))))</f>
        <v>0</v>
      </c>
      <c r="J10" s="73"/>
      <c r="K10" s="19" t="str">
        <f>IF($A10="вк","В/К",(IF(J10=0,"0",(IF(SUMIF(Очки!$A$2:$A$54,J10,Очки!$B$2:$B$54)=0," ",SUMIF(Очки!$A$2:$A$54,J10,Очки!$B$2:$B$54))+IF(J10="ОРГ",0,$C10)))))</f>
        <v>0</v>
      </c>
      <c r="L10" s="74">
        <v>2</v>
      </c>
      <c r="M10" s="19">
        <f>IF($A10="вк","В/К",(IF(L10=0,"0",(IF(SUMIF(Очки!$A$2:$A$54,L10,Очки!$B$2:$B$54)=0," ",SUMIF(Очки!$A$2:$A$54,L10,Очки!$B$2:$B$54))+IF(L10="ОРГ",0,$C10)))))</f>
        <v>24</v>
      </c>
      <c r="N10" s="74"/>
      <c r="O10" s="19" t="str">
        <f>IF($A10="вк","В/К",(IF(N10=0,"0",(IF(SUMIF(Очки!$A$2:$A$54,N10,Очки!$B$2:$B$54)=0," ",SUMIF(Очки!$A$2:$A$54,N10,Очки!$B$2:$B$54))+IF(N10="ОРГ",0,$C10)))))</f>
        <v>0</v>
      </c>
      <c r="P10" s="74">
        <v>2</v>
      </c>
      <c r="Q10" s="19">
        <f>IF($A10="вк","В/К",(IF(P10=0,"0",(IF(SUMIF(Очки!$A$2:$A$54,P10,Очки!$B$2:$B$54)=0," ",SUMIF(Очки!$A$2:$A$54,P10,Очки!$B$2:$B$54))+IF(P10="ОРГ",0,$C10)))))</f>
        <v>24</v>
      </c>
      <c r="R10" s="74"/>
      <c r="S10" s="19" t="str">
        <f>IF($A10="вк","В/К",(IF(R10=0,"0",(IF(SUMIF(Очки!$A$2:$A$54,R10,Очки!$B$2:$B$54)=0," ",SUMIF(Очки!$A$2:$A$54,R10,Очки!$B$2:$B$54))+IF(R10="ОРГ",0,$C10)))))</f>
        <v>0</v>
      </c>
      <c r="T10" s="74">
        <v>3</v>
      </c>
      <c r="U10" s="19">
        <f>IF($A10="вк","В/К",(IF(T10=0,"0",(IF(SUMIF(Очки!$A$2:$A$54,T10,Очки!$B$2:$B$54)=0," ",SUMIF(Очки!$A$2:$A$54,T10,Очки!$B$2:$B$54))+IF(T10="ОРГ",0,$C10)))))</f>
        <v>22</v>
      </c>
      <c r="V10" s="74">
        <v>2</v>
      </c>
      <c r="W10" s="19">
        <f>IF($A10="вк","В/К",(IF(V10=0,"0",(IF(SUMIF(Очки!$A$2:$A$54,V10,Очки!$B$2:$B$54)=0," ",SUMIF(Очки!$A$2:$A$54,V10,Очки!$B$2:$B$54))+IF(V10="ОРГ",0,$C10)))))</f>
        <v>24</v>
      </c>
      <c r="X10" s="74">
        <v>2</v>
      </c>
      <c r="Y10" s="19">
        <f>IF($A10="вк","В/К",(IF(X10=0,"0",(IF(SUMIF(Очки!$A$2:$A$54,X10,Очки!$B$2:$B$54)=0," ",SUMIF(Очки!$A$2:$A$54,X10,Очки!$B$2:$B$54))+IF(X10="ОРГ",0,$C10)))))</f>
        <v>24</v>
      </c>
      <c r="Z10" s="74">
        <v>2</v>
      </c>
      <c r="AA10" s="19">
        <f>IF($A10="вк","В/К",(IF(Z10=0,"0",(IF(SUMIF(Очки!$A$2:$A$54,Z10,Очки!$B$2:$B$54)=0," ",SUMIF(Очки!$A$2:$A$54,Z10,Очки!$B$2:$B$54))+IF(Z10="ОРГ",0,$C10)))))</f>
        <v>24</v>
      </c>
      <c r="AB10" s="74"/>
      <c r="AC10" s="19" t="str">
        <f>IF($A10="вк","В/К",(IF(AB10=0,"0",(IF(SUMIF(Очки!$A$2:$A$54,AB10,Очки!$B$2:$B$54)=0," ",SUMIF(Очки!$A$2:$A$54,AB10,Очки!$B$2:$B$54))+IF(AB10="ОРГ",0,$C10)))))</f>
        <v>0</v>
      </c>
      <c r="AD10" s="74">
        <v>7</v>
      </c>
      <c r="AE10" s="19">
        <f>IF($A10="вк","В/К",(IF(AD10=0,"0",(IF(SUMIF(Очки!$A$2:$A$54,AD10,Очки!$B$2:$B$54)=0," ",SUMIF(Очки!$A$2:$A$54,AD10,Очки!$B$2:$B$54))+IF(AD10="ОРГ",0,$C10)))))</f>
        <v>18</v>
      </c>
    </row>
    <row r="11" spans="1:32" ht="13.5" customHeight="1" x14ac:dyDescent="0.2">
      <c r="A11" s="71" t="s">
        <v>48</v>
      </c>
      <c r="B11" s="70">
        <f t="shared" si="0"/>
        <v>137</v>
      </c>
      <c r="C11" s="43">
        <f>SUMIF(Коэффициенты!$A$2:$A$68,D11,Коэффициенты!$B$2:$B$68)</f>
        <v>0</v>
      </c>
      <c r="D11" s="44">
        <f t="shared" si="1"/>
        <v>24</v>
      </c>
      <c r="E11" s="31">
        <v>1990</v>
      </c>
      <c r="F11" s="27" t="s">
        <v>32</v>
      </c>
      <c r="G11" s="42" t="s">
        <v>57</v>
      </c>
      <c r="H11" s="74">
        <v>4</v>
      </c>
      <c r="I11" s="19">
        <f>IF($A11="вк","В/К",(IF(H11=0,"0",(IF(SUMIF(Очки!$A$2:$A$54,H11,Очки!$B$2:$B$54)=0," ",SUMIF(Очки!$A$2:$A$54,H11,Очки!$B$2:$B$54))+IF(H11="ОРГ",0,$C11)))))</f>
        <v>19</v>
      </c>
      <c r="J11" s="74"/>
      <c r="K11" s="19" t="str">
        <f>IF($A11="вк","В/К",(IF(J11=0,"0",(IF(SUMIF(Очки!$A$2:$A$54,J11,Очки!$B$2:$B$54)=0," ",SUMIF(Очки!$A$2:$A$54,J11,Очки!$B$2:$B$54))+IF(J11="ОРГ",0,$C11)))))</f>
        <v>0</v>
      </c>
      <c r="L11" s="74"/>
      <c r="M11" s="19" t="str">
        <f>IF($A11="вк","В/К",(IF(L11=0,"0",(IF(SUMIF(Очки!$A$2:$A$54,L11,Очки!$B$2:$B$54)=0," ",SUMIF(Очки!$A$2:$A$54,L11,Очки!$B$2:$B$54))+IF(L11="ОРГ",0,$C11)))))</f>
        <v>0</v>
      </c>
      <c r="N11" s="74"/>
      <c r="O11" s="19" t="str">
        <f>IF($A11="вк","В/К",(IF(N11=0,"0",(IF(SUMIF(Очки!$A$2:$A$54,N11,Очки!$B$2:$B$54)=0," ",SUMIF(Очки!$A$2:$A$54,N11,Очки!$B$2:$B$54))+IF(N11="ОРГ",0,$C11)))))</f>
        <v>0</v>
      </c>
      <c r="P11" s="74">
        <v>3</v>
      </c>
      <c r="Q11" s="19">
        <f>IF($A11="вк","В/К",(IF(P11=0,"0",(IF(SUMIF(Очки!$A$2:$A$54,P11,Очки!$B$2:$B$54)=0," ",SUMIF(Очки!$A$2:$A$54,P11,Очки!$B$2:$B$54))+IF(P11="ОРГ",0,$C11)))))</f>
        <v>20</v>
      </c>
      <c r="R11" s="74">
        <v>2</v>
      </c>
      <c r="S11" s="19">
        <f>IF($A11="вк","В/К",(IF(R11=0,"0",(IF(SUMIF(Очки!$A$2:$A$54,R11,Очки!$B$2:$B$54)=0," ",SUMIF(Очки!$A$2:$A$54,R11,Очки!$B$2:$B$54))+IF(R11="ОРГ",0,$C11)))))</f>
        <v>22</v>
      </c>
      <c r="T11" s="74">
        <v>11</v>
      </c>
      <c r="U11" s="19">
        <f>IF($A11="вк","В/К",(IF(T11=0,"0",(IF(SUMIF(Очки!$A$2:$A$54,T11,Очки!$B$2:$B$54)=0," ",SUMIF(Очки!$A$2:$A$54,T11,Очки!$B$2:$B$54))+IF(T11="ОРГ",0,$C11)))))</f>
        <v>12</v>
      </c>
      <c r="V11" s="74">
        <v>6</v>
      </c>
      <c r="W11" s="19">
        <f>IF($A11="вк","В/К",(IF(V11=0,"0",(IF(SUMIF(Очки!$A$2:$A$54,V11,Очки!$B$2:$B$54)=0," ",SUMIF(Очки!$A$2:$A$54,V11,Очки!$B$2:$B$54))+IF(V11="ОРГ",0,$C11)))))</f>
        <v>17</v>
      </c>
      <c r="X11" s="74" t="s">
        <v>25</v>
      </c>
      <c r="Y11" s="19">
        <f>IF($A11="вк","В/К",(IF(X11=0,"0",(IF(SUMIF(Очки!$A$2:$A$54,X11,Очки!$B$2:$B$54)=0," ",SUMIF(Очки!$A$2:$A$54,X11,Очки!$B$2:$B$54))+IF(X11="ОРГ",0,$C11)))))</f>
        <v>25</v>
      </c>
      <c r="Z11" s="74"/>
      <c r="AA11" s="19" t="str">
        <f>IF($A11="вк","В/К",(IF(Z11=0,"0",(IF(SUMIF(Очки!$A$2:$A$54,Z11,Очки!$B$2:$B$54)=0," ",SUMIF(Очки!$A$2:$A$54,Z11,Очки!$B$2:$B$54))+IF(Z11="ОРГ",0,$C11)))))</f>
        <v>0</v>
      </c>
      <c r="AB11" s="74">
        <v>2</v>
      </c>
      <c r="AC11" s="19">
        <f>IF($A11="вк","В/К",(IF(AB11=0,"0",(IF(SUMIF(Очки!$A$2:$A$54,AB11,Очки!$B$2:$B$54)=0," ",SUMIF(Очки!$A$2:$A$54,AB11,Очки!$B$2:$B$54))+IF(AB11="ОРГ",0,$C11)))))</f>
        <v>22</v>
      </c>
      <c r="AD11" s="74"/>
      <c r="AE11" s="19" t="str">
        <f>IF($A11="вк","В/К",(IF(AD11=0,"0",(IF(SUMIF(Очки!$A$2:$A$54,AD11,Очки!$B$2:$B$54)=0," ",SUMIF(Очки!$A$2:$A$54,AD11,Очки!$B$2:$B$54))+IF(AD11="ОРГ",0,$C11)))))</f>
        <v>0</v>
      </c>
    </row>
    <row r="12" spans="1:32" ht="13.5" customHeight="1" x14ac:dyDescent="0.2">
      <c r="A12" s="71" t="s">
        <v>48</v>
      </c>
      <c r="B12" s="70">
        <f t="shared" si="0"/>
        <v>111</v>
      </c>
      <c r="C12" s="43">
        <f>SUMIF(Коэффициенты!$A$2:$A$68,D12,Коэффициенты!$B$2:$B$68)</f>
        <v>0</v>
      </c>
      <c r="D12" s="44">
        <f t="shared" si="1"/>
        <v>32</v>
      </c>
      <c r="E12" s="31">
        <v>1982</v>
      </c>
      <c r="F12" s="27" t="s">
        <v>38</v>
      </c>
      <c r="G12" s="42" t="s">
        <v>54</v>
      </c>
      <c r="H12" s="74">
        <v>12</v>
      </c>
      <c r="I12" s="19">
        <f>IF($A12="вк","В/К",(IF(H12=0,"0",(IF(SUMIF(Очки!$A$2:$A$54,H12,Очки!$B$2:$B$54)=0," ",SUMIF(Очки!$A$2:$A$54,H12,Очки!$B$2:$B$54))+IF(H12="ОРГ",0,$C12)))))</f>
        <v>11</v>
      </c>
      <c r="J12" s="73"/>
      <c r="K12" s="19" t="str">
        <f>IF($A12="вк","В/К",(IF(J12=0,"0",(IF(SUMIF(Очки!$A$2:$A$54,J12,Очки!$B$2:$B$54)=0," ",SUMIF(Очки!$A$2:$A$54,J12,Очки!$B$2:$B$54))+IF(J12="ОРГ",0,$C12)))))</f>
        <v>0</v>
      </c>
      <c r="L12" s="74"/>
      <c r="M12" s="19" t="str">
        <f>IF($A12="вк","В/К",(IF(L12=0,"0",(IF(SUMIF(Очки!$A$2:$A$54,L12,Очки!$B$2:$B$54)=0," ",SUMIF(Очки!$A$2:$A$54,L12,Очки!$B$2:$B$54))+IF(L12="ОРГ",0,$C12)))))</f>
        <v>0</v>
      </c>
      <c r="N12" s="74"/>
      <c r="O12" s="19" t="str">
        <f>IF($A12="вк","В/К",(IF(N12=0,"0",(IF(SUMIF(Очки!$A$2:$A$54,N12,Очки!$B$2:$B$54)=0," ",SUMIF(Очки!$A$2:$A$54,N12,Очки!$B$2:$B$54))+IF(N12="ОРГ",0,$C12)))))</f>
        <v>0</v>
      </c>
      <c r="P12" s="74">
        <v>9</v>
      </c>
      <c r="Q12" s="19">
        <f>IF($A12="вк","В/К",(IF(P12=0,"0",(IF(SUMIF(Очки!$A$2:$A$54,P12,Очки!$B$2:$B$54)=0," ",SUMIF(Очки!$A$2:$A$54,P12,Очки!$B$2:$B$54))+IF(P12="ОРГ",0,$C12)))))</f>
        <v>14</v>
      </c>
      <c r="R12" s="74">
        <v>5</v>
      </c>
      <c r="S12" s="19">
        <f>IF($A12="вк","В/К",(IF(R12=0,"0",(IF(SUMIF(Очки!$A$2:$A$54,R12,Очки!$B$2:$B$54)=0," ",SUMIF(Очки!$A$2:$A$54,R12,Очки!$B$2:$B$54))+IF(R12="ОРГ",0,$C12)))))</f>
        <v>18</v>
      </c>
      <c r="T12" s="74">
        <v>9</v>
      </c>
      <c r="U12" s="19">
        <f>IF($A12="вк","В/К",(IF(T12=0,"0",(IF(SUMIF(Очки!$A$2:$A$54,T12,Очки!$B$2:$B$54)=0," ",SUMIF(Очки!$A$2:$A$54,T12,Очки!$B$2:$B$54))+IF(T12="ОРГ",0,$C12)))))</f>
        <v>14</v>
      </c>
      <c r="V12" s="74">
        <v>5</v>
      </c>
      <c r="W12" s="19">
        <f>IF($A12="вк","В/К",(IF(V12=0,"0",(IF(SUMIF(Очки!$A$2:$A$54,V12,Очки!$B$2:$B$54)=0," ",SUMIF(Очки!$A$2:$A$54,V12,Очки!$B$2:$B$54))+IF(V12="ОРГ",0,$C12)))))</f>
        <v>18</v>
      </c>
      <c r="X12" s="74">
        <v>7</v>
      </c>
      <c r="Y12" s="19">
        <f>IF($A12="вк","В/К",(IF(X12=0,"0",(IF(SUMIF(Очки!$A$2:$A$54,X12,Очки!$B$2:$B$54)=0," ",SUMIF(Очки!$A$2:$A$54,X12,Очки!$B$2:$B$54))+IF(X12="ОРГ",0,$C12)))))</f>
        <v>16</v>
      </c>
      <c r="Z12" s="74"/>
      <c r="AA12" s="19" t="str">
        <f>IF($A12="вк","В/К",(IF(Z12=0,"0",(IF(SUMIF(Очки!$A$2:$A$54,Z12,Очки!$B$2:$B$54)=0," ",SUMIF(Очки!$A$2:$A$54,Z12,Очки!$B$2:$B$54))+IF(Z12="ОРГ",0,$C12)))))</f>
        <v>0</v>
      </c>
      <c r="AB12" s="74"/>
      <c r="AC12" s="19" t="str">
        <f>IF($A12="вк","В/К",(IF(AB12=0,"0",(IF(SUMIF(Очки!$A$2:$A$54,AB12,Очки!$B$2:$B$54)=0," ",SUMIF(Очки!$A$2:$A$54,AB12,Очки!$B$2:$B$54))+IF(AB12="ОРГ",0,$C12)))))</f>
        <v>0</v>
      </c>
      <c r="AD12" s="74">
        <v>3</v>
      </c>
      <c r="AE12" s="19">
        <f>IF($A12="вк","В/К",(IF(AD12=0,"0",(IF(SUMIF(Очки!$A$2:$A$54,AD12,Очки!$B$2:$B$54)=0," ",SUMIF(Очки!$A$2:$A$54,AD12,Очки!$B$2:$B$54))+IF(AD12="ОРГ",0,$C12)))))</f>
        <v>20</v>
      </c>
    </row>
    <row r="13" spans="1:32" ht="13.5" customHeight="1" x14ac:dyDescent="0.2">
      <c r="A13" s="71" t="s">
        <v>48</v>
      </c>
      <c r="B13" s="70">
        <f t="shared" si="0"/>
        <v>83</v>
      </c>
      <c r="C13" s="43">
        <f>SUMIF(Коэффициенты!$A$2:$A$68,D13,Коэффициенты!$B$2:$B$68)</f>
        <v>0</v>
      </c>
      <c r="D13" s="44">
        <f t="shared" si="1"/>
        <v>17</v>
      </c>
      <c r="E13" s="31">
        <v>1997</v>
      </c>
      <c r="F13" s="27" t="s">
        <v>42</v>
      </c>
      <c r="G13" s="42" t="s">
        <v>54</v>
      </c>
      <c r="H13" s="74">
        <v>5</v>
      </c>
      <c r="I13" s="19">
        <f>IF($A13="вк","В/К",(IF(H13=0,"0",(IF(SUMIF(Очки!$A$2:$A$54,H13,Очки!$B$2:$B$54)=0," ",SUMIF(Очки!$A$2:$A$54,H13,Очки!$B$2:$B$54))+IF(H13="ОРГ",0,$C13)))))</f>
        <v>18</v>
      </c>
      <c r="J13" s="74">
        <v>8</v>
      </c>
      <c r="K13" s="19">
        <f>IF($A13="вк","В/К",(IF(J13=0,"0",(IF(SUMIF(Очки!$A$2:$A$54,J13,Очки!$B$2:$B$54)=0," ",SUMIF(Очки!$A$2:$A$54,J13,Очки!$B$2:$B$54))+IF(J13="ОРГ",0,$C13)))))</f>
        <v>15</v>
      </c>
      <c r="L13" s="74"/>
      <c r="M13" s="19" t="str">
        <f>IF($A13="вк","В/К",(IF(L13=0,"0",(IF(SUMIF(Очки!$A$2:$A$54,L13,Очки!$B$2:$B$54)=0," ",SUMIF(Очки!$A$2:$A$54,L13,Очки!$B$2:$B$54))+IF(L13="ОРГ",0,$C13)))))</f>
        <v>0</v>
      </c>
      <c r="N13" s="74"/>
      <c r="O13" s="19" t="str">
        <f>IF($A13="вк","В/К",(IF(N13=0,"0",(IF(SUMIF(Очки!$A$2:$A$54,N13,Очки!$B$2:$B$54)=0," ",SUMIF(Очки!$A$2:$A$54,N13,Очки!$B$2:$B$54))+IF(N13="ОРГ",0,$C13)))))</f>
        <v>0</v>
      </c>
      <c r="P13" s="74"/>
      <c r="Q13" s="19" t="str">
        <f>IF($A13="вк","В/К",(IF(P13=0,"0",(IF(SUMIF(Очки!$A$2:$A$54,P13,Очки!$B$2:$B$54)=0," ",SUMIF(Очки!$A$2:$A$54,P13,Очки!$B$2:$B$54))+IF(P13="ОРГ",0,$C13)))))</f>
        <v>0</v>
      </c>
      <c r="R13" s="74">
        <v>7</v>
      </c>
      <c r="S13" s="19">
        <f>IF($A13="вк","В/К",(IF(R13=0,"0",(IF(SUMIF(Очки!$A$2:$A$54,R13,Очки!$B$2:$B$54)=0," ",SUMIF(Очки!$A$2:$A$54,R13,Очки!$B$2:$B$54))+IF(R13="ОРГ",0,$C13)))))</f>
        <v>16</v>
      </c>
      <c r="T13" s="74"/>
      <c r="U13" s="19" t="str">
        <f>IF($A13="вк","В/К",(IF(T13=0,"0",(IF(SUMIF(Очки!$A$2:$A$54,T13,Очки!$B$2:$B$54)=0," ",SUMIF(Очки!$A$2:$A$54,T13,Очки!$B$2:$B$54))+IF(T13="ОРГ",0,$C13)))))</f>
        <v>0</v>
      </c>
      <c r="V13" s="74">
        <v>8</v>
      </c>
      <c r="W13" s="19">
        <f>IF($A13="вк","В/К",(IF(V13=0,"0",(IF(SUMIF(Очки!$A$2:$A$54,V13,Очки!$B$2:$B$54)=0," ",SUMIF(Очки!$A$2:$A$54,V13,Очки!$B$2:$B$54))+IF(V13="ОРГ",0,$C13)))))</f>
        <v>15</v>
      </c>
      <c r="X13" s="74">
        <v>4</v>
      </c>
      <c r="Y13" s="19">
        <f>IF($A13="вк","В/К",(IF(X13=0,"0",(IF(SUMIF(Очки!$A$2:$A$54,X13,Очки!$B$2:$B$54)=0," ",SUMIF(Очки!$A$2:$A$54,X13,Очки!$B$2:$B$54))+IF(X13="ОРГ",0,$C13)))))</f>
        <v>19</v>
      </c>
      <c r="Z13" s="74"/>
      <c r="AA13" s="19" t="str">
        <f>IF($A13="вк","В/К",(IF(Z13=0,"0",(IF(SUMIF(Очки!$A$2:$A$54,Z13,Очки!$B$2:$B$54)=0," ",SUMIF(Очки!$A$2:$A$54,Z13,Очки!$B$2:$B$54))+IF(Z13="ОРГ",0,$C13)))))</f>
        <v>0</v>
      </c>
      <c r="AB13" s="74"/>
      <c r="AC13" s="19" t="str">
        <f>IF($A13="вк","В/К",(IF(AB13=0,"0",(IF(SUMIF(Очки!$A$2:$A$54,AB13,Очки!$B$2:$B$54)=0," ",SUMIF(Очки!$A$2:$A$54,AB13,Очки!$B$2:$B$54))+IF(AB13="ОРГ",0,$C13)))))</f>
        <v>0</v>
      </c>
      <c r="AD13" s="74"/>
      <c r="AE13" s="19" t="str">
        <f>IF($A13="вк","В/К",(IF(AD13=0,"0",(IF(SUMIF(Очки!$A$2:$A$54,AD13,Очки!$B$2:$B$54)=0," ",SUMIF(Очки!$A$2:$A$54,AD13,Очки!$B$2:$B$54))+IF(AD13="ОРГ",0,$C13)))))</f>
        <v>0</v>
      </c>
    </row>
    <row r="14" spans="1:32" ht="13.5" customHeight="1" x14ac:dyDescent="0.2">
      <c r="A14" s="71" t="s">
        <v>48</v>
      </c>
      <c r="B14" s="70">
        <f t="shared" si="0"/>
        <v>107</v>
      </c>
      <c r="C14" s="43">
        <f>SUMIF(Коэффициенты!$A$2:$A$68,D14,Коэффициенты!$B$2:$B$68)</f>
        <v>0</v>
      </c>
      <c r="D14" s="44">
        <f t="shared" si="1"/>
        <v>30</v>
      </c>
      <c r="E14" s="31">
        <v>1984</v>
      </c>
      <c r="F14" s="27" t="s">
        <v>33</v>
      </c>
      <c r="G14" s="42" t="s">
        <v>54</v>
      </c>
      <c r="H14" s="74">
        <v>7</v>
      </c>
      <c r="I14" s="19">
        <f>IF($A14="вк","В/К",(IF(H14=0,"0",(IF(SUMIF(Очки!$A$2:$A$54,H14,Очки!$B$2:$B$54)=0," ",SUMIF(Очки!$A$2:$A$54,H14,Очки!$B$2:$B$54))+IF(H14="ОРГ",0,$C14)))))</f>
        <v>16</v>
      </c>
      <c r="J14" s="73">
        <v>10</v>
      </c>
      <c r="K14" s="19">
        <f>IF($A14="вк","В/К",(IF(J14=0,"0",(IF(SUMIF(Очки!$A$2:$A$54,J14,Очки!$B$2:$B$54)=0," ",SUMIF(Очки!$A$2:$A$54,J14,Очки!$B$2:$B$54))+IF(J14="ОРГ",0,$C14)))))</f>
        <v>13</v>
      </c>
      <c r="L14" s="74">
        <v>5</v>
      </c>
      <c r="M14" s="19">
        <f>IF($A14="вк","В/К",(IF(L14=0,"0",(IF(SUMIF(Очки!$A$2:$A$54,L14,Очки!$B$2:$B$54)=0," ",SUMIF(Очки!$A$2:$A$54,L14,Очки!$B$2:$B$54))+IF(L14="ОРГ",0,$C14)))))</f>
        <v>18</v>
      </c>
      <c r="N14" s="74">
        <v>8</v>
      </c>
      <c r="O14" s="19">
        <f>IF($A14="вк","В/К",(IF(N14=0,"0",(IF(SUMIF(Очки!$A$2:$A$54,N14,Очки!$B$2:$B$54)=0," ",SUMIF(Очки!$A$2:$A$54,N14,Очки!$B$2:$B$54))+IF(N14="ОРГ",0,$C14)))))</f>
        <v>15</v>
      </c>
      <c r="P14" s="74">
        <v>11</v>
      </c>
      <c r="Q14" s="19">
        <f>IF($A14="вк","В/К",(IF(P14=0,"0",(IF(SUMIF(Очки!$A$2:$A$54,P14,Очки!$B$2:$B$54)=0," ",SUMIF(Очки!$A$2:$A$54,P14,Очки!$B$2:$B$54))+IF(P14="ОРГ",0,$C14)))))</f>
        <v>12</v>
      </c>
      <c r="R14" s="74"/>
      <c r="S14" s="19" t="str">
        <f>IF($A14="вк","В/К",(IF(R14=0,"0",(IF(SUMIF(Очки!$A$2:$A$54,R14,Очки!$B$2:$B$54)=0," ",SUMIF(Очки!$A$2:$A$54,R14,Очки!$B$2:$B$54))+IF(R14="ОРГ",0,$C14)))))</f>
        <v>0</v>
      </c>
      <c r="T14" s="74"/>
      <c r="U14" s="19" t="str">
        <f>IF($A14="вк","В/К",(IF(T14=0,"0",(IF(SUMIF(Очки!$A$2:$A$54,T14,Очки!$B$2:$B$54)=0," ",SUMIF(Очки!$A$2:$A$54,T14,Очки!$B$2:$B$54))+IF(T14="ОРГ",0,$C14)))))</f>
        <v>0</v>
      </c>
      <c r="V14" s="74"/>
      <c r="W14" s="19" t="str">
        <f>IF($A14="вк","В/К",(IF(V14=0,"0",(IF(SUMIF(Очки!$A$2:$A$54,V14,Очки!$B$2:$B$54)=0," ",SUMIF(Очки!$A$2:$A$54,V14,Очки!$B$2:$B$54))+IF(V14="ОРГ",0,$C14)))))</f>
        <v>0</v>
      </c>
      <c r="X14" s="74"/>
      <c r="Y14" s="19" t="str">
        <f>IF($A14="вк","В/К",(IF(X14=0,"0",(IF(SUMIF(Очки!$A$2:$A$54,X14,Очки!$B$2:$B$54)=0," ",SUMIF(Очки!$A$2:$A$54,X14,Очки!$B$2:$B$54))+IF(X14="ОРГ",0,$C14)))))</f>
        <v>0</v>
      </c>
      <c r="Z14" s="74">
        <v>7</v>
      </c>
      <c r="AA14" s="19">
        <f>IF($A14="вк","В/К",(IF(Z14=0,"0",(IF(SUMIF(Очки!$A$2:$A$54,Z14,Очки!$B$2:$B$54)=0," ",SUMIF(Очки!$A$2:$A$54,Z14,Очки!$B$2:$B$54))+IF(Z14="ОРГ",0,$C14)))))</f>
        <v>16</v>
      </c>
      <c r="AB14" s="74"/>
      <c r="AC14" s="19" t="str">
        <f>IF($A14="вк","В/К",(IF(AB14=0,"0",(IF(SUMIF(Очки!$A$2:$A$54,AB14,Очки!$B$2:$B$54)=0," ",SUMIF(Очки!$A$2:$A$54,AB14,Очки!$B$2:$B$54))+IF(AB14="ОРГ",0,$C14)))))</f>
        <v>0</v>
      </c>
      <c r="AD14" s="74">
        <v>6</v>
      </c>
      <c r="AE14" s="19">
        <f>IF($A14="вк","В/К",(IF(AD14=0,"0",(IF(SUMIF(Очки!$A$2:$A$54,AD14,Очки!$B$2:$B$54)=0," ",SUMIF(Очки!$A$2:$A$54,AD14,Очки!$B$2:$B$54))+IF(AD14="ОРГ",0,$C14)))))</f>
        <v>17</v>
      </c>
    </row>
    <row r="15" spans="1:32" ht="13.5" customHeight="1" x14ac:dyDescent="0.2">
      <c r="A15" s="71" t="s">
        <v>48</v>
      </c>
      <c r="B15" s="70">
        <f t="shared" si="0"/>
        <v>59</v>
      </c>
      <c r="C15" s="43">
        <f>SUMIF(Коэффициенты!$A$2:$A$68,D15,Коэффициенты!$B$2:$B$68)</f>
        <v>0</v>
      </c>
      <c r="D15" s="44">
        <f t="shared" si="1"/>
        <v>16</v>
      </c>
      <c r="E15" s="31">
        <v>1998</v>
      </c>
      <c r="F15" s="27" t="s">
        <v>44</v>
      </c>
      <c r="G15" s="42" t="s">
        <v>57</v>
      </c>
      <c r="H15" s="74">
        <v>16</v>
      </c>
      <c r="I15" s="19">
        <f>IF($A15="вк","В/К",(IF(H15=0,"0",(IF(SUMIF(Очки!$A$2:$A$54,H15,Очки!$B$2:$B$54)=0," ",SUMIF(Очки!$A$2:$A$54,H15,Очки!$B$2:$B$54))+IF(H15="ОРГ",0,$C15)))))</f>
        <v>7</v>
      </c>
      <c r="J15" s="74">
        <v>2</v>
      </c>
      <c r="K15" s="19">
        <f>IF($A15="вк","В/К",(IF(J15=0,"0",(IF(SUMIF(Очки!$A$2:$A$54,J15,Очки!$B$2:$B$54)=0," ",SUMIF(Очки!$A$2:$A$54,J15,Очки!$B$2:$B$54))+IF(J15="ОРГ",0,$C15)))))</f>
        <v>22</v>
      </c>
      <c r="L15" s="74"/>
      <c r="M15" s="19" t="str">
        <f>IF($A15="вк","В/К",(IF(L15=0,"0",(IF(SUMIF(Очки!$A$2:$A$54,L15,Очки!$B$2:$B$54)=0," ",SUMIF(Очки!$A$2:$A$54,L15,Очки!$B$2:$B$54))+IF(L15="ОРГ",0,$C15)))))</f>
        <v>0</v>
      </c>
      <c r="N15" s="74"/>
      <c r="O15" s="19" t="str">
        <f>IF($A15="вк","В/К",(IF(N15=0,"0",(IF(SUMIF(Очки!$A$2:$A$54,N15,Очки!$B$2:$B$54)=0," ",SUMIF(Очки!$A$2:$A$54,N15,Очки!$B$2:$B$54))+IF(N15="ОРГ",0,$C15)))))</f>
        <v>0</v>
      </c>
      <c r="P15" s="74"/>
      <c r="Q15" s="19" t="str">
        <f>IF($A15="вк","В/К",(IF(P15=0,"0",(IF(SUMIF(Очки!$A$2:$A$54,P15,Очки!$B$2:$B$54)=0," ",SUMIF(Очки!$A$2:$A$54,P15,Очки!$B$2:$B$54))+IF(P15="ОРГ",0,$C15)))))</f>
        <v>0</v>
      </c>
      <c r="R15" s="74">
        <v>12</v>
      </c>
      <c r="S15" s="19">
        <f>IF($A15="вк","В/К",(IF(R15=0,"0",(IF(SUMIF(Очки!$A$2:$A$54,R15,Очки!$B$2:$B$54)=0," ",SUMIF(Очки!$A$2:$A$54,R15,Очки!$B$2:$B$54))+IF(R15="ОРГ",0,$C15)))))</f>
        <v>11</v>
      </c>
      <c r="T15" s="74">
        <v>18</v>
      </c>
      <c r="U15" s="19">
        <f>IF($A15="вк","В/К",(IF(T15=0,"0",(IF(SUMIF(Очки!$A$2:$A$54,T15,Очки!$B$2:$B$54)=0," ",SUMIF(Очки!$A$2:$A$54,T15,Очки!$B$2:$B$54))+IF(T15="ОРГ",0,$C15)))))</f>
        <v>5</v>
      </c>
      <c r="V15" s="74"/>
      <c r="W15" s="19" t="str">
        <f>IF($A15="вк","В/К",(IF(V15=0,"0",(IF(SUMIF(Очки!$A$2:$A$54,V15,Очки!$B$2:$B$54)=0," ",SUMIF(Очки!$A$2:$A$54,V15,Очки!$B$2:$B$54))+IF(V15="ОРГ",0,$C15)))))</f>
        <v>0</v>
      </c>
      <c r="X15" s="74">
        <v>9</v>
      </c>
      <c r="Y15" s="19">
        <f>IF($A15="вк","В/К",(IF(X15=0,"0",(IF(SUMIF(Очки!$A$2:$A$54,X15,Очки!$B$2:$B$54)=0," ",SUMIF(Очки!$A$2:$A$54,X15,Очки!$B$2:$B$54))+IF(X15="ОРГ",0,$C15)))))</f>
        <v>14</v>
      </c>
      <c r="Z15" s="74"/>
      <c r="AA15" s="19" t="str">
        <f>IF($A15="вк","В/К",(IF(Z15=0,"0",(IF(SUMIF(Очки!$A$2:$A$54,Z15,Очки!$B$2:$B$54)=0," ",SUMIF(Очки!$A$2:$A$54,Z15,Очки!$B$2:$B$54))+IF(Z15="ОРГ",0,$C15)))))</f>
        <v>0</v>
      </c>
      <c r="AB15" s="74"/>
      <c r="AC15" s="19" t="str">
        <f>IF($A15="вк","В/К",(IF(AB15=0,"0",(IF(SUMIF(Очки!$A$2:$A$54,AB15,Очки!$B$2:$B$54)=0," ",SUMIF(Очки!$A$2:$A$54,AB15,Очки!$B$2:$B$54))+IF(AB15="ОРГ",0,$C15)))))</f>
        <v>0</v>
      </c>
      <c r="AD15" s="74"/>
      <c r="AE15" s="19" t="str">
        <f>IF($A15="вк","В/К",(IF(AD15=0,"0",(IF(SUMIF(Очки!$A$2:$A$54,AD15,Очки!$B$2:$B$54)=0," ",SUMIF(Очки!$A$2:$A$54,AD15,Очки!$B$2:$B$54))+IF(AD15="ОРГ",0,$C15)))))</f>
        <v>0</v>
      </c>
    </row>
    <row r="16" spans="1:32" ht="13.5" customHeight="1" x14ac:dyDescent="0.2">
      <c r="A16" s="71" t="s">
        <v>48</v>
      </c>
      <c r="B16" s="70">
        <f t="shared" si="0"/>
        <v>57</v>
      </c>
      <c r="C16" s="43">
        <f>SUMIF(Коэффициенты!$A$2:$A$68,D16,Коэффициенты!$B$2:$B$68)</f>
        <v>0</v>
      </c>
      <c r="D16" s="44">
        <f t="shared" si="1"/>
        <v>32</v>
      </c>
      <c r="E16" s="31">
        <v>1982</v>
      </c>
      <c r="F16" s="27" t="s">
        <v>61</v>
      </c>
      <c r="G16" s="42" t="s">
        <v>62</v>
      </c>
      <c r="H16" s="74"/>
      <c r="I16" s="19" t="str">
        <f>IF($A16="вк","В/К",(IF(H16=0,"0",(IF(SUMIF(Очки!$A$2:$A$54,H16,Очки!$B$2:$B$54)=0," ",SUMIF(Очки!$A$2:$A$54,H16,Очки!$B$2:$B$54))+IF(H16="ОРГ",0,$C16)))))</f>
        <v>0</v>
      </c>
      <c r="J16" s="73"/>
      <c r="K16" s="19" t="str">
        <f>IF($A16="вк","В/К",(IF(J16=0,"0",(IF(SUMIF(Очки!$A$2:$A$54,J16,Очки!$B$2:$B$54)=0," ",SUMIF(Очки!$A$2:$A$54,J16,Очки!$B$2:$B$54))+IF(J16="ОРГ",0,$C16)))))</f>
        <v>0</v>
      </c>
      <c r="L16" s="74"/>
      <c r="M16" s="19" t="str">
        <f>IF($A16="вк","В/К",(IF(L16=0,"0",(IF(SUMIF(Очки!$A$2:$A$54,L16,Очки!$B$2:$B$54)=0," ",SUMIF(Очки!$A$2:$A$54,L16,Очки!$B$2:$B$54))+IF(L16="ОРГ",0,$C16)))))</f>
        <v>0</v>
      </c>
      <c r="N16" s="74"/>
      <c r="O16" s="19" t="str">
        <f>IF($A16="вк","В/К",(IF(N16=0,"0",(IF(SUMIF(Очки!$A$2:$A$54,N16,Очки!$B$2:$B$54)=0," ",SUMIF(Очки!$A$2:$A$54,N16,Очки!$B$2:$B$54))+IF(N16="ОРГ",0,$C16)))))</f>
        <v>0</v>
      </c>
      <c r="P16" s="74"/>
      <c r="Q16" s="19" t="str">
        <f>IF($A16="вк","В/К",(IF(P16=0,"0",(IF(SUMIF(Очки!$A$2:$A$54,P16,Очки!$B$2:$B$54)=0," ",SUMIF(Очки!$A$2:$A$54,P16,Очки!$B$2:$B$54))+IF(P16="ОРГ",0,$C16)))))</f>
        <v>0</v>
      </c>
      <c r="R16" s="74">
        <v>3</v>
      </c>
      <c r="S16" s="19">
        <f>IF($A16="вк","В/К",(IF(R16=0,"0",(IF(SUMIF(Очки!$A$2:$A$54,R16,Очки!$B$2:$B$54)=0," ",SUMIF(Очки!$A$2:$A$54,R16,Очки!$B$2:$B$54))+IF(R16="ОРГ",0,$C16)))))</f>
        <v>20</v>
      </c>
      <c r="T16" s="74">
        <v>6</v>
      </c>
      <c r="U16" s="19">
        <f>IF($A16="вк","В/К",(IF(T16=0,"0",(IF(SUMIF(Очки!$A$2:$A$54,T16,Очки!$B$2:$B$54)=0," ",SUMIF(Очки!$A$2:$A$54,T16,Очки!$B$2:$B$54))+IF(T16="ОРГ",0,$C16)))))</f>
        <v>17</v>
      </c>
      <c r="V16" s="74"/>
      <c r="W16" s="19" t="str">
        <f>IF($A16="вк","В/К",(IF(V16=0,"0",(IF(SUMIF(Очки!$A$2:$A$54,V16,Очки!$B$2:$B$54)=0," ",SUMIF(Очки!$A$2:$A$54,V16,Очки!$B$2:$B$54))+IF(V16="ОРГ",0,$C16)))))</f>
        <v>0</v>
      </c>
      <c r="X16" s="74">
        <v>3</v>
      </c>
      <c r="Y16" s="19">
        <f>IF($A16="вк","В/К",(IF(X16=0,"0",(IF(SUMIF(Очки!$A$2:$A$54,X16,Очки!$B$2:$B$54)=0," ",SUMIF(Очки!$A$2:$A$54,X16,Очки!$B$2:$B$54))+IF(X16="ОРГ",0,$C16)))))</f>
        <v>20</v>
      </c>
      <c r="Z16" s="74"/>
      <c r="AA16" s="19" t="str">
        <f>IF($A16="вк","В/К",(IF(Z16=0,"0",(IF(SUMIF(Очки!$A$2:$A$54,Z16,Очки!$B$2:$B$54)=0," ",SUMIF(Очки!$A$2:$A$54,Z16,Очки!$B$2:$B$54))+IF(Z16="ОРГ",0,$C16)))))</f>
        <v>0</v>
      </c>
      <c r="AB16" s="74"/>
      <c r="AC16" s="19" t="str">
        <f>IF($A16="вк","В/К",(IF(AB16=0,"0",(IF(SUMIF(Очки!$A$2:$A$54,AB16,Очки!$B$2:$B$54)=0," ",SUMIF(Очки!$A$2:$A$54,AB16,Очки!$B$2:$B$54))+IF(AB16="ОРГ",0,$C16)))))</f>
        <v>0</v>
      </c>
      <c r="AD16" s="74"/>
      <c r="AE16" s="19" t="str">
        <f>IF($A16="вк","В/К",(IF(AD16=0,"0",(IF(SUMIF(Очки!$A$2:$A$54,AD16,Очки!$B$2:$B$54)=0," ",SUMIF(Очки!$A$2:$A$54,AD16,Очки!$B$2:$B$54))+IF(AD16="ОРГ",0,$C16)))))</f>
        <v>0</v>
      </c>
    </row>
    <row r="17" spans="1:31" ht="13.5" customHeight="1" x14ac:dyDescent="0.2">
      <c r="A17" s="71" t="s">
        <v>48</v>
      </c>
      <c r="B17" s="70">
        <f t="shared" si="0"/>
        <v>50</v>
      </c>
      <c r="C17" s="43">
        <f>SUMIF(Коэффициенты!$A$2:$A$68,D17,Коэффициенты!$B$2:$B$68)</f>
        <v>4</v>
      </c>
      <c r="D17" s="44">
        <f t="shared" si="1"/>
        <v>45</v>
      </c>
      <c r="E17" s="31">
        <v>1969</v>
      </c>
      <c r="F17" s="27" t="s">
        <v>50</v>
      </c>
      <c r="G17" s="27" t="s">
        <v>53</v>
      </c>
      <c r="H17" s="74" t="s">
        <v>25</v>
      </c>
      <c r="I17" s="19">
        <f>IF($A17="вк","В/К",(IF(H17=0,"0",(IF(SUMIF(Очки!$A$2:$A$54,H17,Очки!$B$2:$B$54)=0," ",SUMIF(Очки!$A$2:$A$54,H17,Очки!$B$2:$B$54))+IF(H17="ОРГ",0,$C17)))))</f>
        <v>25</v>
      </c>
      <c r="J17" s="74"/>
      <c r="K17" s="19" t="str">
        <f>IF($A17="вк","В/К",(IF(J17=0,"0",(IF(SUMIF(Очки!$A$2:$A$54,J17,Очки!$B$2:$B$54)=0," ",SUMIF(Очки!$A$2:$A$54,J17,Очки!$B$2:$B$54))+IF(J17="ОРГ",0,$C17)))))</f>
        <v>0</v>
      </c>
      <c r="L17" s="74"/>
      <c r="M17" s="19" t="str">
        <f>IF($A17="вк","В/К",(IF(L17=0,"0",(IF(SUMIF(Очки!$A$2:$A$54,L17,Очки!$B$2:$B$54)=0," ",SUMIF(Очки!$A$2:$A$54,L17,Очки!$B$2:$B$54))+IF(L17="ОРГ",0,$C17)))))</f>
        <v>0</v>
      </c>
      <c r="N17" s="74" t="s">
        <v>25</v>
      </c>
      <c r="O17" s="19">
        <f>IF($A17="вк","В/К",(IF(N17=0,"0",(IF(SUMIF(Очки!$A$2:$A$54,N17,Очки!$B$2:$B$54)=0," ",SUMIF(Очки!$A$2:$A$54,N17,Очки!$B$2:$B$54))+IF(N17="ОРГ",0,$C17)))))</f>
        <v>25</v>
      </c>
      <c r="P17" s="74"/>
      <c r="Q17" s="19" t="str">
        <f>IF($A17="вк","В/К",(IF(P17=0,"0",(IF(SUMIF(Очки!$A$2:$A$54,P17,Очки!$B$2:$B$54)=0," ",SUMIF(Очки!$A$2:$A$54,P17,Очки!$B$2:$B$54))+IF(P17="ОРГ",0,$C17)))))</f>
        <v>0</v>
      </c>
      <c r="R17" s="74"/>
      <c r="S17" s="19" t="str">
        <f>IF($A17="вк","В/К",(IF(R17=0,"0",(IF(SUMIF(Очки!$A$2:$A$54,R17,Очки!$B$2:$B$54)=0," ",SUMIF(Очки!$A$2:$A$54,R17,Очки!$B$2:$B$54))+IF(R17="ОРГ",0,$C17)))))</f>
        <v>0</v>
      </c>
      <c r="T17" s="74"/>
      <c r="U17" s="19" t="str">
        <f>IF($A17="вк","В/К",(IF(T17=0,"0",(IF(SUMIF(Очки!$A$2:$A$54,T17,Очки!$B$2:$B$54)=0," ",SUMIF(Очки!$A$2:$A$54,T17,Очки!$B$2:$B$54))+IF(T17="ОРГ",0,$C17)))))</f>
        <v>0</v>
      </c>
      <c r="V17" s="74"/>
      <c r="W17" s="19" t="str">
        <f>IF($A17="вк","В/К",(IF(V17=0,"0",(IF(SUMIF(Очки!$A$2:$A$54,V17,Очки!$B$2:$B$54)=0," ",SUMIF(Очки!$A$2:$A$54,V17,Очки!$B$2:$B$54))+IF(V17="ОРГ",0,$C17)))))</f>
        <v>0</v>
      </c>
      <c r="X17" s="74"/>
      <c r="Y17" s="19" t="str">
        <f>IF($A17="вк","В/К",(IF(X17=0,"0",(IF(SUMIF(Очки!$A$2:$A$54,X17,Очки!$B$2:$B$54)=0," ",SUMIF(Очки!$A$2:$A$54,X17,Очки!$B$2:$B$54))+IF(X17="ОРГ",0,$C17)))))</f>
        <v>0</v>
      </c>
      <c r="Z17" s="74"/>
      <c r="AA17" s="19" t="str">
        <f>IF($A17="вк","В/К",(IF(Z17=0,"0",(IF(SUMIF(Очки!$A$2:$A$54,Z17,Очки!$B$2:$B$54)=0," ",SUMIF(Очки!$A$2:$A$54,Z17,Очки!$B$2:$B$54))+IF(Z17="ОРГ",0,$C17)))))</f>
        <v>0</v>
      </c>
      <c r="AB17" s="74"/>
      <c r="AC17" s="19" t="str">
        <f>IF($A17="вк","В/К",(IF(AB17=0,"0",(IF(SUMIF(Очки!$A$2:$A$54,AB17,Очки!$B$2:$B$54)=0," ",SUMIF(Очки!$A$2:$A$54,AB17,Очки!$B$2:$B$54))+IF(AB17="ОРГ",0,$C17)))))</f>
        <v>0</v>
      </c>
      <c r="AD17" s="74"/>
      <c r="AE17" s="19" t="str">
        <f>IF($A17="вк","В/К",(IF(AD17=0,"0",(IF(SUMIF(Очки!$A$2:$A$54,AD17,Очки!$B$2:$B$54)=0," ",SUMIF(Очки!$A$2:$A$54,AD17,Очки!$B$2:$B$54))+IF(AD17="ОРГ",0,$C17)))))</f>
        <v>0</v>
      </c>
    </row>
    <row r="18" spans="1:31" ht="13.5" customHeight="1" x14ac:dyDescent="0.2">
      <c r="A18" s="71" t="s">
        <v>48</v>
      </c>
      <c r="B18" s="70">
        <f t="shared" si="0"/>
        <v>47</v>
      </c>
      <c r="C18" s="43">
        <f>SUMIF(Коэффициенты!$A$2:$A$68,D18,Коэффициенты!$B$2:$B$68)</f>
        <v>0</v>
      </c>
      <c r="D18" s="44">
        <f t="shared" si="1"/>
        <v>25</v>
      </c>
      <c r="E18" s="31">
        <v>1989</v>
      </c>
      <c r="F18" s="27" t="s">
        <v>22</v>
      </c>
      <c r="G18" s="42" t="s">
        <v>55</v>
      </c>
      <c r="H18" s="74"/>
      <c r="I18" s="19" t="str">
        <f>IF($A18="вк","В/К",(IF(H18=0,"0",(IF(SUMIF(Очки!$A$2:$A$54,H18,Очки!$B$2:$B$54)=0," ",SUMIF(Очки!$A$2:$A$54,H18,Очки!$B$2:$B$54))+IF(H18="ОРГ",0,$C18)))))</f>
        <v>0</v>
      </c>
      <c r="J18" s="73">
        <v>13</v>
      </c>
      <c r="K18" s="19">
        <f>IF($A18="вк","В/К",(IF(J18=0,"0",(IF(SUMIF(Очки!$A$2:$A$54,J18,Очки!$B$2:$B$54)=0," ",SUMIF(Очки!$A$2:$A$54,J18,Очки!$B$2:$B$54))+IF(J18="ОРГ",0,$C18)))))</f>
        <v>10</v>
      </c>
      <c r="L18" s="74"/>
      <c r="M18" s="19" t="str">
        <f>IF($A18="вк","В/К",(IF(L18=0,"0",(IF(SUMIF(Очки!$A$2:$A$54,L18,Очки!$B$2:$B$54)=0," ",SUMIF(Очки!$A$2:$A$54,L18,Очки!$B$2:$B$54))+IF(L18="ОРГ",0,$C18)))))</f>
        <v>0</v>
      </c>
      <c r="N18" s="74">
        <v>7</v>
      </c>
      <c r="O18" s="19">
        <f>IF($A18="вк","В/К",(IF(N18=0,"0",(IF(SUMIF(Очки!$A$2:$A$54,N18,Очки!$B$2:$B$54)=0," ",SUMIF(Очки!$A$2:$A$54,N18,Очки!$B$2:$B$54))+IF(N18="ОРГ",0,$C18)))))</f>
        <v>16</v>
      </c>
      <c r="P18" s="74">
        <v>10</v>
      </c>
      <c r="Q18" s="19">
        <f>IF($A18="вк","В/К",(IF(P18=0,"0",(IF(SUMIF(Очки!$A$2:$A$54,P18,Очки!$B$2:$B$54)=0," ",SUMIF(Очки!$A$2:$A$54,P18,Очки!$B$2:$B$54))+IF(P18="ОРГ",0,$C18)))))</f>
        <v>13</v>
      </c>
      <c r="R18" s="74"/>
      <c r="S18" s="19" t="str">
        <f>IF($A18="вк","В/К",(IF(R18=0,"0",(IF(SUMIF(Очки!$A$2:$A$54,R18,Очки!$B$2:$B$54)=0," ",SUMIF(Очки!$A$2:$A$54,R18,Очки!$B$2:$B$54))+IF(R18="ОРГ",0,$C18)))))</f>
        <v>0</v>
      </c>
      <c r="T18" s="74">
        <v>15</v>
      </c>
      <c r="U18" s="19">
        <f>IF($A18="вк","В/К",(IF(T18=0,"0",(IF(SUMIF(Очки!$A$2:$A$54,T18,Очки!$B$2:$B$54)=0," ",SUMIF(Очки!$A$2:$A$54,T18,Очки!$B$2:$B$54))+IF(T18="ОРГ",0,$C18)))))</f>
        <v>8</v>
      </c>
      <c r="V18" s="74"/>
      <c r="W18" s="19" t="str">
        <f>IF($A18="вк","В/К",(IF(V18=0,"0",(IF(SUMIF(Очки!$A$2:$A$54,V18,Очки!$B$2:$B$54)=0," ",SUMIF(Очки!$A$2:$A$54,V18,Очки!$B$2:$B$54))+IF(V18="ОРГ",0,$C18)))))</f>
        <v>0</v>
      </c>
      <c r="X18" s="74"/>
      <c r="Y18" s="19" t="str">
        <f>IF($A18="вк","В/К",(IF(X18=0,"0",(IF(SUMIF(Очки!$A$2:$A$54,X18,Очки!$B$2:$B$54)=0," ",SUMIF(Очки!$A$2:$A$54,X18,Очки!$B$2:$B$54))+IF(X18="ОРГ",0,$C18)))))</f>
        <v>0</v>
      </c>
      <c r="Z18" s="74"/>
      <c r="AA18" s="19" t="str">
        <f>IF($A18="вк","В/К",(IF(Z18=0,"0",(IF(SUMIF(Очки!$A$2:$A$54,Z18,Очки!$B$2:$B$54)=0," ",SUMIF(Очки!$A$2:$A$54,Z18,Очки!$B$2:$B$54))+IF(Z18="ОРГ",0,$C18)))))</f>
        <v>0</v>
      </c>
      <c r="AB18" s="74"/>
      <c r="AC18" s="19" t="str">
        <f>IF($A18="вк","В/К",(IF(AB18=0,"0",(IF(SUMIF(Очки!$A$2:$A$54,AB18,Очки!$B$2:$B$54)=0," ",SUMIF(Очки!$A$2:$A$54,AB18,Очки!$B$2:$B$54))+IF(AB18="ОРГ",0,$C18)))))</f>
        <v>0</v>
      </c>
      <c r="AD18" s="74"/>
      <c r="AE18" s="19" t="str">
        <f>IF($A18="вк","В/К",(IF(AD18=0,"0",(IF(SUMIF(Очки!$A$2:$A$54,AD18,Очки!$B$2:$B$54)=0," ",SUMIF(Очки!$A$2:$A$54,AD18,Очки!$B$2:$B$54))+IF(AD18="ОРГ",0,$C18)))))</f>
        <v>0</v>
      </c>
    </row>
    <row r="19" spans="1:31" ht="13.5" customHeight="1" x14ac:dyDescent="0.2">
      <c r="A19" s="71" t="s">
        <v>48</v>
      </c>
      <c r="B19" s="70">
        <f t="shared" si="0"/>
        <v>44</v>
      </c>
      <c r="C19" s="43">
        <f>SUMIF(Коэффициенты!$A$2:$A$68,D19,Коэффициенты!$B$2:$B$68)</f>
        <v>0</v>
      </c>
      <c r="D19" s="44">
        <f t="shared" si="1"/>
        <v>24</v>
      </c>
      <c r="E19" s="31">
        <v>1990</v>
      </c>
      <c r="F19" s="27" t="s">
        <v>29</v>
      </c>
      <c r="G19" s="42" t="s">
        <v>53</v>
      </c>
      <c r="H19" s="74">
        <v>1</v>
      </c>
      <c r="I19" s="19">
        <f>IF($A19="вк","В/К",(IF(H19=0,"0",(IF(SUMIF(Очки!$A$2:$A$54,H19,Очки!$B$2:$B$54)=0," ",SUMIF(Очки!$A$2:$A$54,H19,Очки!$B$2:$B$54))+IF(H19="ОРГ",0,$C19)))))</f>
        <v>25</v>
      </c>
      <c r="J19" s="74"/>
      <c r="K19" s="19" t="str">
        <f>IF($A19="вк","В/К",(IF(J19=0,"0",(IF(SUMIF(Очки!$A$2:$A$54,J19,Очки!$B$2:$B$54)=0," ",SUMIF(Очки!$A$2:$A$54,J19,Очки!$B$2:$B$54))+IF(J19="ОРГ",0,$C19)))))</f>
        <v>0</v>
      </c>
      <c r="L19" s="74"/>
      <c r="M19" s="19" t="str">
        <f>IF($A19="вк","В/К",(IF(L19=0,"0",(IF(SUMIF(Очки!$A$2:$A$54,L19,Очки!$B$2:$B$54)=0," ",SUMIF(Очки!$A$2:$A$54,L19,Очки!$B$2:$B$54))+IF(L19="ОРГ",0,$C19)))))</f>
        <v>0</v>
      </c>
      <c r="N19" s="74">
        <v>4</v>
      </c>
      <c r="O19" s="19">
        <f>IF($A19="вк","В/К",(IF(N19=0,"0",(IF(SUMIF(Очки!$A$2:$A$54,N19,Очки!$B$2:$B$54)=0," ",SUMIF(Очки!$A$2:$A$54,N19,Очки!$B$2:$B$54))+IF(N19="ОРГ",0,$C19)))))</f>
        <v>19</v>
      </c>
      <c r="P19" s="74"/>
      <c r="Q19" s="19" t="str">
        <f>IF($A19="вк","В/К",(IF(P19=0,"0",(IF(SUMIF(Очки!$A$2:$A$54,P19,Очки!$B$2:$B$54)=0," ",SUMIF(Очки!$A$2:$A$54,P19,Очки!$B$2:$B$54))+IF(P19="ОРГ",0,$C19)))))</f>
        <v>0</v>
      </c>
      <c r="R19" s="74"/>
      <c r="S19" s="19" t="str">
        <f>IF($A19="вк","В/К",(IF(R19=0,"0",(IF(SUMIF(Очки!$A$2:$A$54,R19,Очки!$B$2:$B$54)=0," ",SUMIF(Очки!$A$2:$A$54,R19,Очки!$B$2:$B$54))+IF(R19="ОРГ",0,$C19)))))</f>
        <v>0</v>
      </c>
      <c r="T19" s="74"/>
      <c r="U19" s="19" t="str">
        <f>IF($A19="вк","В/К",(IF(T19=0,"0",(IF(SUMIF(Очки!$A$2:$A$54,T19,Очки!$B$2:$B$54)=0," ",SUMIF(Очки!$A$2:$A$54,T19,Очки!$B$2:$B$54))+IF(T19="ОРГ",0,$C19)))))</f>
        <v>0</v>
      </c>
      <c r="V19" s="74"/>
      <c r="W19" s="19" t="str">
        <f>IF($A19="вк","В/К",(IF(V19=0,"0",(IF(SUMIF(Очки!$A$2:$A$54,V19,Очки!$B$2:$B$54)=0," ",SUMIF(Очки!$A$2:$A$54,V19,Очки!$B$2:$B$54))+IF(V19="ОРГ",0,$C19)))))</f>
        <v>0</v>
      </c>
      <c r="X19" s="74"/>
      <c r="Y19" s="19" t="str">
        <f>IF($A19="вк","В/К",(IF(X19=0,"0",(IF(SUMIF(Очки!$A$2:$A$54,X19,Очки!$B$2:$B$54)=0," ",SUMIF(Очки!$A$2:$A$54,X19,Очки!$B$2:$B$54))+IF(X19="ОРГ",0,$C19)))))</f>
        <v>0</v>
      </c>
      <c r="Z19" s="74"/>
      <c r="AA19" s="19" t="str">
        <f>IF($A19="вк","В/К",(IF(Z19=0,"0",(IF(SUMIF(Очки!$A$2:$A$54,Z19,Очки!$B$2:$B$54)=0," ",SUMIF(Очки!$A$2:$A$54,Z19,Очки!$B$2:$B$54))+IF(Z19="ОРГ",0,$C19)))))</f>
        <v>0</v>
      </c>
      <c r="AB19" s="74"/>
      <c r="AC19" s="19" t="str">
        <f>IF($A19="вк","В/К",(IF(AB19=0,"0",(IF(SUMIF(Очки!$A$2:$A$54,AB19,Очки!$B$2:$B$54)=0," ",SUMIF(Очки!$A$2:$A$54,AB19,Очки!$B$2:$B$54))+IF(AB19="ОРГ",0,$C19)))))</f>
        <v>0</v>
      </c>
      <c r="AD19" s="74"/>
      <c r="AE19" s="19" t="str">
        <f>IF($A19="вк","В/К",(IF(AD19=0,"0",(IF(SUMIF(Очки!$A$2:$A$54,AD19,Очки!$B$2:$B$54)=0," ",SUMIF(Очки!$A$2:$A$54,AD19,Очки!$B$2:$B$54))+IF(AD19="ОРГ",0,$C19)))))</f>
        <v>0</v>
      </c>
    </row>
    <row r="20" spans="1:31" ht="13.5" customHeight="1" x14ac:dyDescent="0.2">
      <c r="A20" s="71" t="s">
        <v>48</v>
      </c>
      <c r="B20" s="70">
        <f t="shared" si="0"/>
        <v>85</v>
      </c>
      <c r="C20" s="43">
        <f>SUMIF(Коэффициенты!$A$2:$A$68,D20,Коэффициенты!$B$2:$B$68)</f>
        <v>4</v>
      </c>
      <c r="D20" s="44">
        <f t="shared" si="1"/>
        <v>53</v>
      </c>
      <c r="E20" s="31">
        <v>1961</v>
      </c>
      <c r="F20" s="27" t="s">
        <v>41</v>
      </c>
      <c r="G20" s="42" t="s">
        <v>53</v>
      </c>
      <c r="H20" s="74">
        <v>13</v>
      </c>
      <c r="I20" s="19">
        <f>IF($A20="вк","В/К",(IF(H20=0,"0",(IF(SUMIF(Очки!$A$2:$A$54,H20,Очки!$B$2:$B$54)=0," ",SUMIF(Очки!$A$2:$A$54,H20,Очки!$B$2:$B$54))+IF(H20="ОРГ",0,$C20)))))</f>
        <v>14</v>
      </c>
      <c r="J20" s="74"/>
      <c r="K20" s="19" t="str">
        <f>IF($A20="вк","В/К",(IF(J20=0,"0",(IF(SUMIF(Очки!$A$2:$A$54,J20,Очки!$B$2:$B$54)=0," ",SUMIF(Очки!$A$2:$A$54,J20,Очки!$B$2:$B$54))+IF(J20="ОРГ",0,$C20)))))</f>
        <v>0</v>
      </c>
      <c r="L20" s="74"/>
      <c r="M20" s="19" t="str">
        <f>IF($A20="вк","В/К",(IF(L20=0,"0",(IF(SUMIF(Очки!$A$2:$A$54,L20,Очки!$B$2:$B$54)=0," ",SUMIF(Очки!$A$2:$A$54,L20,Очки!$B$2:$B$54))+IF(L20="ОРГ",0,$C20)))))</f>
        <v>0</v>
      </c>
      <c r="N20" s="74">
        <v>1</v>
      </c>
      <c r="O20" s="19">
        <f>IF($A20="вк","В/К",(IF(N20=0,"0",(IF(SUMIF(Очки!$A$2:$A$54,N20,Очки!$B$2:$B$54)=0," ",SUMIF(Очки!$A$2:$A$54,N20,Очки!$B$2:$B$54))+IF(N20="ОРГ",0,$C20)))))</f>
        <v>29</v>
      </c>
      <c r="P20" s="74"/>
      <c r="Q20" s="19" t="str">
        <f>IF($A20="вк","В/К",(IF(P20=0,"0",(IF(SUMIF(Очки!$A$2:$A$54,P20,Очки!$B$2:$B$54)=0," ",SUMIF(Очки!$A$2:$A$54,P20,Очки!$B$2:$B$54))+IF(P20="ОРГ",0,$C20)))))</f>
        <v>0</v>
      </c>
      <c r="R20" s="74"/>
      <c r="S20" s="19" t="str">
        <f>IF($A20="вк","В/К",(IF(R20=0,"0",(IF(SUMIF(Очки!$A$2:$A$54,R20,Очки!$B$2:$B$54)=0," ",SUMIF(Очки!$A$2:$A$54,R20,Очки!$B$2:$B$54))+IF(R20="ОРГ",0,$C20)))))</f>
        <v>0</v>
      </c>
      <c r="T20" s="74"/>
      <c r="U20" s="19" t="str">
        <f>IF($A20="вк","В/К",(IF(T20=0,"0",(IF(SUMIF(Очки!$A$2:$A$54,T20,Очки!$B$2:$B$54)=0," ",SUMIF(Очки!$A$2:$A$54,T20,Очки!$B$2:$B$54))+IF(T20="ОРГ",0,$C20)))))</f>
        <v>0</v>
      </c>
      <c r="V20" s="74"/>
      <c r="W20" s="19" t="str">
        <f>IF($A20="вк","В/К",(IF(V20=0,"0",(IF(SUMIF(Очки!$A$2:$A$54,V20,Очки!$B$2:$B$54)=0," ",SUMIF(Очки!$A$2:$A$54,V20,Очки!$B$2:$B$54))+IF(V20="ОРГ",0,$C20)))))</f>
        <v>0</v>
      </c>
      <c r="X20" s="74"/>
      <c r="Y20" s="19" t="str">
        <f>IF($A20="вк","В/К",(IF(X20=0,"0",(IF(SUMIF(Очки!$A$2:$A$54,X20,Очки!$B$2:$B$54)=0," ",SUMIF(Очки!$A$2:$A$54,X20,Очки!$B$2:$B$54))+IF(X20="ОРГ",0,$C20)))))</f>
        <v>0</v>
      </c>
      <c r="Z20" s="74" t="s">
        <v>25</v>
      </c>
      <c r="AA20" s="19">
        <f>IF($A20="вк","В/К",(IF(Z20=0,"0",(IF(SUMIF(Очки!$A$2:$A$54,Z20,Очки!$B$2:$B$54)=0," ",SUMIF(Очки!$A$2:$A$54,Z20,Очки!$B$2:$B$54))+IF(Z20="ОРГ",0,$C20)))))</f>
        <v>25</v>
      </c>
      <c r="AB20" s="74"/>
      <c r="AC20" s="19" t="str">
        <f>IF($A20="вк","В/К",(IF(AB20=0,"0",(IF(SUMIF(Очки!$A$2:$A$54,AB20,Очки!$B$2:$B$54)=0," ",SUMIF(Очки!$A$2:$A$54,AB20,Очки!$B$2:$B$54))+IF(AB20="ОРГ",0,$C20)))))</f>
        <v>0</v>
      </c>
      <c r="AD20" s="74">
        <v>10</v>
      </c>
      <c r="AE20" s="19">
        <f>IF($A20="вк","В/К",(IF(AD20=0,"0",(IF(SUMIF(Очки!$A$2:$A$54,AD20,Очки!$B$2:$B$54)=0," ",SUMIF(Очки!$A$2:$A$54,AD20,Очки!$B$2:$B$54))+IF(AD20="ОРГ",0,$C20)))))</f>
        <v>17</v>
      </c>
    </row>
    <row r="21" spans="1:31" ht="13.5" customHeight="1" x14ac:dyDescent="0.2">
      <c r="A21" s="71" t="s">
        <v>48</v>
      </c>
      <c r="B21" s="70">
        <f t="shared" si="0"/>
        <v>43</v>
      </c>
      <c r="C21" s="43">
        <f>SUMIF(Коэффициенты!$A$2:$A$68,D21,Коэффициенты!$B$2:$B$68)</f>
        <v>0</v>
      </c>
      <c r="D21" s="44">
        <f t="shared" si="1"/>
        <v>23</v>
      </c>
      <c r="E21" s="31">
        <v>1991</v>
      </c>
      <c r="F21" s="27" t="s">
        <v>73</v>
      </c>
      <c r="G21" s="42" t="s">
        <v>54</v>
      </c>
      <c r="H21" s="74"/>
      <c r="I21" s="19"/>
      <c r="J21" s="74"/>
      <c r="K21" s="19" t="str">
        <f>IF($A21="вк","В/К",(IF(J21=0,"0",(IF(SUMIF(Очки!$A$2:$A$54,J21,Очки!$B$2:$B$54)=0," ",SUMIF(Очки!$A$2:$A$54,J21,Очки!$B$2:$B$54))+IF(J21="ОРГ",0,$C21)))))</f>
        <v>0</v>
      </c>
      <c r="L21" s="74"/>
      <c r="M21" s="19" t="str">
        <f>IF($A21="вк","В/К",(IF(L21=0,"0",(IF(SUMIF(Очки!$A$2:$A$54,L21,Очки!$B$2:$B$54)=0," ",SUMIF(Очки!$A$2:$A$54,L21,Очки!$B$2:$B$54))+IF(L21="ОРГ",0,$C21)))))</f>
        <v>0</v>
      </c>
      <c r="N21" s="74"/>
      <c r="O21" s="19" t="str">
        <f>IF($A21="вк","В/К",(IF(N21=0,"0",(IF(SUMIF(Очки!$A$2:$A$54,N21,Очки!$B$2:$B$54)=0," ",SUMIF(Очки!$A$2:$A$54,N21,Очки!$B$2:$B$54))+IF(N21="ОРГ",0,$C21)))))</f>
        <v>0</v>
      </c>
      <c r="P21" s="74">
        <v>5</v>
      </c>
      <c r="Q21" s="19">
        <f>IF($A21="вк","В/К",(IF(P21=0,"0",(IF(SUMIF(Очки!$A$2:$A$54,P21,Очки!$B$2:$B$54)=0," ",SUMIF(Очки!$A$2:$A$54,P21,Очки!$B$2:$B$54))+IF(P21="ОРГ",0,$C21)))))</f>
        <v>18</v>
      </c>
      <c r="R21" s="74"/>
      <c r="S21" s="19" t="str">
        <f>IF($A21="вк","В/К",(IF(R21=0,"0",(IF(SUMIF(Очки!$A$2:$A$54,R21,Очки!$B$2:$B$54)=0," ",SUMIF(Очки!$A$2:$A$54,R21,Очки!$B$2:$B$54))+IF(R21="ОРГ",0,$C21)))))</f>
        <v>0</v>
      </c>
      <c r="T21" s="74">
        <v>1</v>
      </c>
      <c r="U21" s="19">
        <f>IF($A21="вк","В/К",(IF(T21=0,"0",(IF(SUMIF(Очки!$A$2:$A$54,T21,Очки!$B$2:$B$54)=0," ",SUMIF(Очки!$A$2:$A$54,T21,Очки!$B$2:$B$54))+IF(T21="ОРГ",0,$C21)))))</f>
        <v>25</v>
      </c>
      <c r="V21" s="74"/>
      <c r="W21" s="19" t="str">
        <f>IF($A21="вк","В/К",(IF(V21=0,"0",(IF(SUMIF(Очки!$A$2:$A$54,V21,Очки!$B$2:$B$54)=0," ",SUMIF(Очки!$A$2:$A$54,V21,Очки!$B$2:$B$54))+IF(V21="ОРГ",0,$C21)))))</f>
        <v>0</v>
      </c>
      <c r="X21" s="74"/>
      <c r="Y21" s="19" t="str">
        <f>IF($A21="вк","В/К",(IF(X21=0,"0",(IF(SUMIF(Очки!$A$2:$A$54,X21,Очки!$B$2:$B$54)=0," ",SUMIF(Очки!$A$2:$A$54,X21,Очки!$B$2:$B$54))+IF(X21="ОРГ",0,$C21)))))</f>
        <v>0</v>
      </c>
      <c r="Z21" s="74"/>
      <c r="AA21" s="19" t="str">
        <f>IF($A21="вк","В/К",(IF(Z21=0,"0",(IF(SUMIF(Очки!$A$2:$A$54,Z21,Очки!$B$2:$B$54)=0," ",SUMIF(Очки!$A$2:$A$54,Z21,Очки!$B$2:$B$54))+IF(Z21="ОРГ",0,$C21)))))</f>
        <v>0</v>
      </c>
      <c r="AB21" s="74"/>
      <c r="AC21" s="19" t="str">
        <f>IF($A21="вк","В/К",(IF(AB21=0,"0",(IF(SUMIF(Очки!$A$2:$A$54,AB21,Очки!$B$2:$B$54)=0," ",SUMIF(Очки!$A$2:$A$54,AB21,Очки!$B$2:$B$54))+IF(AB21="ОРГ",0,$C21)))))</f>
        <v>0</v>
      </c>
      <c r="AD21" s="74"/>
      <c r="AE21" s="19" t="str">
        <f>IF($A21="вк","В/К",(IF(AD21=0,"0",(IF(SUMIF(Очки!$A$2:$A$54,AD21,Очки!$B$2:$B$54)=0," ",SUMIF(Очки!$A$2:$A$54,AD21,Очки!$B$2:$B$54))+IF(AD21="ОРГ",0,$C21)))))</f>
        <v>0</v>
      </c>
    </row>
    <row r="22" spans="1:31" ht="13.5" customHeight="1" x14ac:dyDescent="0.2">
      <c r="A22" s="71" t="s">
        <v>48</v>
      </c>
      <c r="B22" s="70">
        <f t="shared" si="0"/>
        <v>42</v>
      </c>
      <c r="C22" s="43">
        <f>SUMIF(Коэффициенты!$A$2:$A$68,D22,Коэффициенты!$B$2:$B$68)</f>
        <v>0</v>
      </c>
      <c r="D22" s="45">
        <f t="shared" si="1"/>
        <v>32</v>
      </c>
      <c r="E22" s="31">
        <v>1982</v>
      </c>
      <c r="F22" s="27" t="s">
        <v>77</v>
      </c>
      <c r="G22" s="42" t="s">
        <v>55</v>
      </c>
      <c r="H22" s="74"/>
      <c r="I22" s="19" t="str">
        <f>IF($A22="вк","В/К",(IF(H22=0,"0",(IF(SUMIF(Очки!$A$2:$A$54,H22,Очки!$B$2:$B$54)=0," ",SUMIF(Очки!$A$2:$A$54,H22,Очки!$B$2:$B$54))+IF(H22="ОРГ",0,$C22)))))</f>
        <v>0</v>
      </c>
      <c r="J22" s="74"/>
      <c r="K22" s="19" t="str">
        <f>IF($A22="вк","В/К",(IF(J22=0,"0",(IF(SUMIF(Очки!$A$2:$A$54,J22,Очки!$B$2:$B$54)=0," ",SUMIF(Очки!$A$2:$A$54,J22,Очки!$B$2:$B$54))+IF(J22="ОРГ",0,$C22)))))</f>
        <v>0</v>
      </c>
      <c r="L22" s="74"/>
      <c r="M22" s="19" t="str">
        <f>IF($A22="вк","В/К",(IF(L22=0,"0",(IF(SUMIF(Очки!$A$2:$A$54,L22,Очки!$B$2:$B$54)=0," ",SUMIF(Очки!$A$2:$A$54,L22,Очки!$B$2:$B$54))+IF(L22="ОРГ",0,$C22)))))</f>
        <v>0</v>
      </c>
      <c r="N22" s="74"/>
      <c r="O22" s="19" t="str">
        <f>IF($A22="вк","В/К",(IF(N22=0,"0",(IF(SUMIF(Очки!$A$2:$A$54,N22,Очки!$B$2:$B$54)=0," ",SUMIF(Очки!$A$2:$A$54,N22,Очки!$B$2:$B$54))+IF(N22="ОРГ",0,$C22)))))</f>
        <v>0</v>
      </c>
      <c r="P22" s="74">
        <v>14</v>
      </c>
      <c r="Q22" s="19">
        <f>IF($A22="вк","В/К",(IF(P22=0,"0",(IF(SUMIF(Очки!$A$2:$A$54,P22,Очки!$B$2:$B$54)=0," ",SUMIF(Очки!$A$2:$A$54,P22,Очки!$B$2:$B$54))+IF(P22="ОРГ",0,$C22)))))</f>
        <v>9</v>
      </c>
      <c r="R22" s="74">
        <v>11</v>
      </c>
      <c r="S22" s="19">
        <f>IF($A22="вк","В/К",(IF(R22=0,"0",(IF(SUMIF(Очки!$A$2:$A$54,R22,Очки!$B$2:$B$54)=0," ",SUMIF(Очки!$A$2:$A$54,R22,Очки!$B$2:$B$54))+IF(R22="ОРГ",0,$C22)))))</f>
        <v>12</v>
      </c>
      <c r="T22" s="74">
        <v>16</v>
      </c>
      <c r="U22" s="19">
        <f>IF($A22="вк","В/К",(IF(T22=0,"0",(IF(SUMIF(Очки!$A$2:$A$54,T22,Очки!$B$2:$B$54)=0," ",SUMIF(Очки!$A$2:$A$54,T22,Очки!$B$2:$B$54))+IF(T22="ОРГ",0,$C22)))))</f>
        <v>7</v>
      </c>
      <c r="V22" s="74">
        <v>9</v>
      </c>
      <c r="W22" s="19">
        <f>IF($A22="вк","В/К",(IF(V22=0,"0",(IF(SUMIF(Очки!$A$2:$A$54,V22,Очки!$B$2:$B$54)=0," ",SUMIF(Очки!$A$2:$A$54,V22,Очки!$B$2:$B$54))+IF(V22="ОРГ",0,$C22)))))</f>
        <v>14</v>
      </c>
      <c r="X22" s="74"/>
      <c r="Y22" s="19" t="str">
        <f>IF($A22="вк","В/К",(IF(X22=0,"0",(IF(SUMIF(Очки!$A$2:$A$54,X22,Очки!$B$2:$B$54)=0," ",SUMIF(Очки!$A$2:$A$54,X22,Очки!$B$2:$B$54))+IF(X22="ОРГ",0,$C22)))))</f>
        <v>0</v>
      </c>
      <c r="Z22" s="74"/>
      <c r="AA22" s="19" t="str">
        <f>IF($A22="вк","В/К",(IF(Z22=0,"0",(IF(SUMIF(Очки!$A$2:$A$54,Z22,Очки!$B$2:$B$54)=0," ",SUMIF(Очки!$A$2:$A$54,Z22,Очки!$B$2:$B$54))+IF(Z22="ОРГ",0,$C22)))))</f>
        <v>0</v>
      </c>
      <c r="AB22" s="74"/>
      <c r="AC22" s="19" t="str">
        <f>IF($A22="вк","В/К",(IF(AB22=0,"0",(IF(SUMIF(Очки!$A$2:$A$54,AB22,Очки!$B$2:$B$54)=0," ",SUMIF(Очки!$A$2:$A$54,AB22,Очки!$B$2:$B$54))+IF(AB22="ОРГ",0,$C22)))))</f>
        <v>0</v>
      </c>
      <c r="AD22" s="74"/>
      <c r="AE22" s="19" t="str">
        <f>IF($A22="вк","В/К",(IF(AD22=0,"0",(IF(SUMIF(Очки!$A$2:$A$54,AD22,Очки!$B$2:$B$54)=0," ",SUMIF(Очки!$A$2:$A$54,AD22,Очки!$B$2:$B$54))+IF(AD22="ОРГ",0,$C22)))))</f>
        <v>0</v>
      </c>
    </row>
    <row r="23" spans="1:31" ht="13.5" customHeight="1" x14ac:dyDescent="0.2">
      <c r="A23" s="71" t="s">
        <v>48</v>
      </c>
      <c r="B23" s="70">
        <f t="shared" si="0"/>
        <v>40</v>
      </c>
      <c r="C23" s="43">
        <f>SUMIF(Коэффициенты!$A$2:$A$68,D23,Коэффициенты!$B$2:$B$68)</f>
        <v>3</v>
      </c>
      <c r="D23" s="45">
        <f t="shared" si="1"/>
        <v>43</v>
      </c>
      <c r="E23" s="31">
        <v>1971</v>
      </c>
      <c r="F23" s="27" t="s">
        <v>34</v>
      </c>
      <c r="G23" s="42" t="s">
        <v>56</v>
      </c>
      <c r="H23" s="74">
        <v>8</v>
      </c>
      <c r="I23" s="19">
        <f>IF($A23="вк","В/К",(IF(H23=0,"0",(IF(SUMIF(Очки!$A$2:$A$54,H23,Очки!$B$2:$B$54)=0," ",SUMIF(Очки!$A$2:$A$54,H23,Очки!$B$2:$B$54))+IF(H23="ОРГ",0,$C23)))))</f>
        <v>18</v>
      </c>
      <c r="J23" s="74"/>
      <c r="K23" s="19" t="str">
        <f>IF($A23="вк","В/К",(IF(J23=0,"0",(IF(SUMIF(Очки!$A$2:$A$54,J23,Очки!$B$2:$B$54)=0," ",SUMIF(Очки!$A$2:$A$54,J23,Очки!$B$2:$B$54))+IF(J23="ОРГ",0,$C23)))))</f>
        <v>0</v>
      </c>
      <c r="L23" s="74">
        <v>4</v>
      </c>
      <c r="M23" s="19">
        <f>IF($A23="вк","В/К",(IF(L23=0,"0",(IF(SUMIF(Очки!$A$2:$A$54,L23,Очки!$B$2:$B$54)=0," ",SUMIF(Очки!$A$2:$A$54,L23,Очки!$B$2:$B$54))+IF(L23="ОРГ",0,$C23)))))</f>
        <v>22</v>
      </c>
      <c r="N23" s="74"/>
      <c r="O23" s="19" t="str">
        <f>IF($A23="вк","В/К",(IF(N23=0,"0",(IF(SUMIF(Очки!$A$2:$A$54,N23,Очки!$B$2:$B$54)=0," ",SUMIF(Очки!$A$2:$A$54,N23,Очки!$B$2:$B$54))+IF(N23="ОРГ",0,$C23)))))</f>
        <v>0</v>
      </c>
      <c r="P23" s="74"/>
      <c r="Q23" s="19" t="str">
        <f>IF($A23="вк","В/К",(IF(P23=0,"0",(IF(SUMIF(Очки!$A$2:$A$54,P23,Очки!$B$2:$B$54)=0," ",SUMIF(Очки!$A$2:$A$54,P23,Очки!$B$2:$B$54))+IF(P23="ОРГ",0,$C23)))))</f>
        <v>0</v>
      </c>
      <c r="R23" s="74"/>
      <c r="S23" s="19" t="str">
        <f>IF($A23="вк","В/К",(IF(R23=0,"0",(IF(SUMIF(Очки!$A$2:$A$54,R23,Очки!$B$2:$B$54)=0," ",SUMIF(Очки!$A$2:$A$54,R23,Очки!$B$2:$B$54))+IF(R23="ОРГ",0,$C23)))))</f>
        <v>0</v>
      </c>
      <c r="T23" s="74"/>
      <c r="U23" s="19" t="str">
        <f>IF($A23="вк","В/К",(IF(T23=0,"0",(IF(SUMIF(Очки!$A$2:$A$54,T23,Очки!$B$2:$B$54)=0," ",SUMIF(Очки!$A$2:$A$54,T23,Очки!$B$2:$B$54))+IF(T23="ОРГ",0,$C23)))))</f>
        <v>0</v>
      </c>
      <c r="V23" s="74"/>
      <c r="W23" s="19" t="str">
        <f>IF($A23="вк","В/К",(IF(V23=0,"0",(IF(SUMIF(Очки!$A$2:$A$54,V23,Очки!$B$2:$B$54)=0," ",SUMIF(Очки!$A$2:$A$54,V23,Очки!$B$2:$B$54))+IF(V23="ОРГ",0,$C23)))))</f>
        <v>0</v>
      </c>
      <c r="X23" s="74"/>
      <c r="Y23" s="19" t="str">
        <f>IF($A23="вк","В/К",(IF(X23=0,"0",(IF(SUMIF(Очки!$A$2:$A$54,X23,Очки!$B$2:$B$54)=0," ",SUMIF(Очки!$A$2:$A$54,X23,Очки!$B$2:$B$54))+IF(X23="ОРГ",0,$C23)))))</f>
        <v>0</v>
      </c>
      <c r="Z23" s="74"/>
      <c r="AA23" s="19" t="str">
        <f>IF($A23="вк","В/К",(IF(Z23=0,"0",(IF(SUMIF(Очки!$A$2:$A$54,Z23,Очки!$B$2:$B$54)=0," ",SUMIF(Очки!$A$2:$A$54,Z23,Очки!$B$2:$B$54))+IF(Z23="ОРГ",0,$C23)))))</f>
        <v>0</v>
      </c>
      <c r="AB23" s="74"/>
      <c r="AC23" s="19" t="str">
        <f>IF($A23="вк","В/К",(IF(AB23=0,"0",(IF(SUMIF(Очки!$A$2:$A$54,AB23,Очки!$B$2:$B$54)=0," ",SUMIF(Очки!$A$2:$A$54,AB23,Очки!$B$2:$B$54))+IF(AB23="ОРГ",0,$C23)))))</f>
        <v>0</v>
      </c>
      <c r="AD23" s="74"/>
      <c r="AE23" s="19" t="str">
        <f>IF($A23="вк","В/К",(IF(AD23=0,"0",(IF(SUMIF(Очки!$A$2:$A$54,AD23,Очки!$B$2:$B$54)=0," ",SUMIF(Очки!$A$2:$A$54,AD23,Очки!$B$2:$B$54))+IF(AD23="ОРГ",0,$C23)))))</f>
        <v>0</v>
      </c>
    </row>
    <row r="24" spans="1:31" ht="13.5" customHeight="1" x14ac:dyDescent="0.2">
      <c r="A24" s="71" t="s">
        <v>48</v>
      </c>
      <c r="B24" s="70">
        <f t="shared" si="0"/>
        <v>75</v>
      </c>
      <c r="C24" s="43">
        <f>SUMIF(Коэффициенты!$A$2:$A$68,D24,Коэффициенты!$B$2:$B$68)</f>
        <v>2</v>
      </c>
      <c r="D24" s="45">
        <f t="shared" si="1"/>
        <v>38</v>
      </c>
      <c r="E24" s="31">
        <v>1976</v>
      </c>
      <c r="F24" s="27" t="s">
        <v>36</v>
      </c>
      <c r="G24" s="42" t="s">
        <v>53</v>
      </c>
      <c r="H24" s="74">
        <v>9</v>
      </c>
      <c r="I24" s="19">
        <f>IF($A24="вк","В/К",(IF(H24=0,"0",(IF(SUMIF(Очки!$A$2:$A$54,H24,Очки!$B$2:$B$54)=0," ",SUMIF(Очки!$A$2:$A$54,H24,Очки!$B$2:$B$54))+IF(H24="ОРГ",0,$C24)))))</f>
        <v>16</v>
      </c>
      <c r="J24" s="74"/>
      <c r="K24" s="19" t="str">
        <f>IF($A24="вк","В/К",(IF(J24=0,"0",(IF(SUMIF(Очки!$A$2:$A$54,J24,Очки!$B$2:$B$54)=0," ",SUMIF(Очки!$A$2:$A$54,J24,Очки!$B$2:$B$54))+IF(J24="ОРГ",0,$C24)))))</f>
        <v>0</v>
      </c>
      <c r="L24" s="74"/>
      <c r="M24" s="19" t="str">
        <f>IF($A24="вк","В/К",(IF(L24=0,"0",(IF(SUMIF(Очки!$A$2:$A$54,L24,Очки!$B$2:$B$54)=0," ",SUMIF(Очки!$A$2:$A$54,L24,Очки!$B$2:$B$54))+IF(L24="ОРГ",0,$C24)))))</f>
        <v>0</v>
      </c>
      <c r="N24" s="74">
        <v>2</v>
      </c>
      <c r="O24" s="19">
        <f>IF($A24="вк","В/К",(IF(N24=0,"0",(IF(SUMIF(Очки!$A$2:$A$54,N24,Очки!$B$2:$B$54)=0," ",SUMIF(Очки!$A$2:$A$54,N24,Очки!$B$2:$B$54))+IF(N24="ОРГ",0,$C24)))))</f>
        <v>24</v>
      </c>
      <c r="P24" s="74"/>
      <c r="Q24" s="19" t="str">
        <f>IF($A24="вк","В/К",(IF(P24=0,"0",(IF(SUMIF(Очки!$A$2:$A$54,P24,Очки!$B$2:$B$54)=0," ",SUMIF(Очки!$A$2:$A$54,P24,Очки!$B$2:$B$54))+IF(P24="ОРГ",0,$C24)))))</f>
        <v>0</v>
      </c>
      <c r="R24" s="74"/>
      <c r="S24" s="19" t="str">
        <f>IF($A24="вк","В/К",(IF(R24=0,"0",(IF(SUMIF(Очки!$A$2:$A$54,R24,Очки!$B$2:$B$54)=0," ",SUMIF(Очки!$A$2:$A$54,R24,Очки!$B$2:$B$54))+IF(R24="ОРГ",0,$C24)))))</f>
        <v>0</v>
      </c>
      <c r="T24" s="74"/>
      <c r="U24" s="19" t="str">
        <f>IF($A24="вк","В/К",(IF(T24=0,"0",(IF(SUMIF(Очки!$A$2:$A$54,T24,Очки!$B$2:$B$54)=0," ",SUMIF(Очки!$A$2:$A$54,T24,Очки!$B$2:$B$54))+IF(T24="ОРГ",0,$C24)))))</f>
        <v>0</v>
      </c>
      <c r="V24" s="74"/>
      <c r="W24" s="19" t="str">
        <f>IF($A24="вк","В/К",(IF(V24=0,"0",(IF(SUMIF(Очки!$A$2:$A$54,V24,Очки!$B$2:$B$54)=0," ",SUMIF(Очки!$A$2:$A$54,V24,Очки!$B$2:$B$54))+IF(V24="ОРГ",0,$C24)))))</f>
        <v>0</v>
      </c>
      <c r="X24" s="74"/>
      <c r="Y24" s="19" t="str">
        <f>IF($A24="вк","В/К",(IF(X24=0,"0",(IF(SUMIF(Очки!$A$2:$A$54,X24,Очки!$B$2:$B$54)=0," ",SUMIF(Очки!$A$2:$A$54,X24,Очки!$B$2:$B$54))+IF(X24="ОРГ",0,$C24)))))</f>
        <v>0</v>
      </c>
      <c r="Z24" s="74">
        <v>6</v>
      </c>
      <c r="AA24" s="19">
        <f>IF($A24="вк","В/К",(IF(Z24=0,"0",(IF(SUMIF(Очки!$A$2:$A$54,Z24,Очки!$B$2:$B$54)=0," ",SUMIF(Очки!$A$2:$A$54,Z24,Очки!$B$2:$B$54))+IF(Z24="ОРГ",0,$C24)))))</f>
        <v>19</v>
      </c>
      <c r="AB24" s="74"/>
      <c r="AC24" s="19" t="str">
        <f>IF($A24="вк","В/К",(IF(AB24=0,"0",(IF(SUMIF(Очки!$A$2:$A$54,AB24,Очки!$B$2:$B$54)=0," ",SUMIF(Очки!$A$2:$A$54,AB24,Очки!$B$2:$B$54))+IF(AB24="ОРГ",0,$C24)))))</f>
        <v>0</v>
      </c>
      <c r="AD24" s="74">
        <v>9</v>
      </c>
      <c r="AE24" s="19">
        <f>IF($A24="вк","В/К",(IF(AD24=0,"0",(IF(SUMIF(Очки!$A$2:$A$54,AD24,Очки!$B$2:$B$54)=0," ",SUMIF(Очки!$A$2:$A$54,AD24,Очки!$B$2:$B$54))+IF(AD24="ОРГ",0,$C24)))))</f>
        <v>16</v>
      </c>
    </row>
    <row r="25" spans="1:31" ht="13.5" customHeight="1" x14ac:dyDescent="0.2">
      <c r="A25" s="71" t="s">
        <v>48</v>
      </c>
      <c r="B25" s="70">
        <f t="shared" si="0"/>
        <v>59</v>
      </c>
      <c r="C25" s="43">
        <f>SUMIF(Коэффициенты!$A$2:$A$68,D25,Коэффициенты!$B$2:$B$68)</f>
        <v>0</v>
      </c>
      <c r="D25" s="45">
        <f t="shared" si="1"/>
        <v>31</v>
      </c>
      <c r="E25" s="31">
        <v>1983</v>
      </c>
      <c r="F25" s="27" t="s">
        <v>35</v>
      </c>
      <c r="G25" s="42" t="s">
        <v>56</v>
      </c>
      <c r="H25" s="74"/>
      <c r="I25" s="19" t="str">
        <f>IF($A25="вк","В/К",(IF(H25=0,"0",(IF(SUMIF(Очки!$A$2:$A$54,H25,Очки!$B$2:$B$54)=0," ",SUMIF(Очки!$A$2:$A$54,H25,Очки!$B$2:$B$54))+IF(H25="ОРГ",0,$C25)))))</f>
        <v>0</v>
      </c>
      <c r="J25" s="74"/>
      <c r="K25" s="19" t="str">
        <f>IF($A25="вк","В/К",(IF(J25=0,"0",(IF(SUMIF(Очки!$A$2:$A$54,J25,Очки!$B$2:$B$54)=0," ",SUMIF(Очки!$A$2:$A$54,J25,Очки!$B$2:$B$54))+IF(J25="ОРГ",0,$C25)))))</f>
        <v>0</v>
      </c>
      <c r="L25" s="74"/>
      <c r="M25" s="19" t="str">
        <f>IF($A25="вк","В/К",(IF(L25=0,"0",(IF(SUMIF(Очки!$A$2:$A$54,L25,Очки!$B$2:$B$54)=0," ",SUMIF(Очки!$A$2:$A$54,L25,Очки!$B$2:$B$54))+IF(L25="ОРГ",0,$C25)))))</f>
        <v>0</v>
      </c>
      <c r="N25" s="74"/>
      <c r="O25" s="19" t="str">
        <f>IF($A25="вк","В/К",(IF(N25=0,"0",(IF(SUMIF(Очки!$A$2:$A$54,N25,Очки!$B$2:$B$54)=0," ",SUMIF(Очки!$A$2:$A$54,N25,Очки!$B$2:$B$54))+IF(N25="ОРГ",0,$C25)))))</f>
        <v>0</v>
      </c>
      <c r="P25" s="74"/>
      <c r="Q25" s="19" t="str">
        <f>IF($A25="вк","В/К",(IF(P25=0,"0",(IF(SUMIF(Очки!$A$2:$A$54,P25,Очки!$B$2:$B$54)=0," ",SUMIF(Очки!$A$2:$A$54,P25,Очки!$B$2:$B$54))+IF(P25="ОРГ",0,$C25)))))</f>
        <v>0</v>
      </c>
      <c r="R25" s="74"/>
      <c r="S25" s="19" t="str">
        <f>IF($A25="вк","В/К",(IF(R25=0,"0",(IF(SUMIF(Очки!$A$2:$A$54,R25,Очки!$B$2:$B$54)=0," ",SUMIF(Очки!$A$2:$A$54,R25,Очки!$B$2:$B$54))+IF(R25="ОРГ",0,$C25)))))</f>
        <v>0</v>
      </c>
      <c r="T25" s="74">
        <v>4</v>
      </c>
      <c r="U25" s="19">
        <f>IF($A25="вк","В/К",(IF(T25=0,"0",(IF(SUMIF(Очки!$A$2:$A$54,T25,Очки!$B$2:$B$54)=0," ",SUMIF(Очки!$A$2:$A$54,T25,Очки!$B$2:$B$54))+IF(T25="ОРГ",0,$C25)))))</f>
        <v>19</v>
      </c>
      <c r="V25" s="74">
        <v>3</v>
      </c>
      <c r="W25" s="19">
        <f>IF($A25="вк","В/К",(IF(V25=0,"0",(IF(SUMIF(Очки!$A$2:$A$54,V25,Очки!$B$2:$B$54)=0," ",SUMIF(Очки!$A$2:$A$54,V25,Очки!$B$2:$B$54))+IF(V25="ОРГ",0,$C25)))))</f>
        <v>20</v>
      </c>
      <c r="X25" s="74"/>
      <c r="Y25" s="19" t="str">
        <f>IF($A25="вк","В/К",(IF(X25=0,"0",(IF(SUMIF(Очки!$A$2:$A$54,X25,Очки!$B$2:$B$54)=0," ",SUMIF(Очки!$A$2:$A$54,X25,Очки!$B$2:$B$54))+IF(X25="ОРГ",0,$C25)))))</f>
        <v>0</v>
      </c>
      <c r="Z25" s="74">
        <v>3</v>
      </c>
      <c r="AA25" s="19">
        <f>IF($A25="вк","В/К",(IF(Z25=0,"0",(IF(SUMIF(Очки!$A$2:$A$54,Z25,Очки!$B$2:$B$54)=0," ",SUMIF(Очки!$A$2:$A$54,Z25,Очки!$B$2:$B$54))+IF(Z25="ОРГ",0,$C25)))))</f>
        <v>20</v>
      </c>
      <c r="AB25" s="74"/>
      <c r="AC25" s="19" t="str">
        <f>IF($A25="вк","В/К",(IF(AB25=0,"0",(IF(SUMIF(Очки!$A$2:$A$54,AB25,Очки!$B$2:$B$54)=0," ",SUMIF(Очки!$A$2:$A$54,AB25,Очки!$B$2:$B$54))+IF(AB25="ОРГ",0,$C25)))))</f>
        <v>0</v>
      </c>
      <c r="AD25" s="74"/>
      <c r="AE25" s="19" t="str">
        <f>IF($A25="вк","В/К",(IF(AD25=0,"0",(IF(SUMIF(Очки!$A$2:$A$54,AD25,Очки!$B$2:$B$54)=0," ",SUMIF(Очки!$A$2:$A$54,AD25,Очки!$B$2:$B$54))+IF(AD25="ОРГ",0,$C25)))))</f>
        <v>0</v>
      </c>
    </row>
    <row r="26" spans="1:31" ht="13.5" customHeight="1" x14ac:dyDescent="0.2">
      <c r="A26" s="71" t="s">
        <v>48</v>
      </c>
      <c r="B26" s="70">
        <f t="shared" si="0"/>
        <v>37</v>
      </c>
      <c r="C26" s="43">
        <f>SUMIF(Коэффициенты!$A$2:$A$68,D26,Коэффициенты!$B$2:$B$68)</f>
        <v>0</v>
      </c>
      <c r="D26" s="45">
        <f t="shared" si="1"/>
        <v>17</v>
      </c>
      <c r="E26" s="31">
        <v>1997</v>
      </c>
      <c r="F26" s="27" t="s">
        <v>43</v>
      </c>
      <c r="G26" s="42" t="s">
        <v>53</v>
      </c>
      <c r="H26" s="74">
        <v>6</v>
      </c>
      <c r="I26" s="19">
        <f>IF($A26="вк","В/К",(IF(H26=0,"0",(IF(SUMIF(Очки!$A$2:$A$54,H26,Очки!$B$2:$B$54)=0," ",SUMIF(Очки!$A$2:$A$54,H26,Очки!$B$2:$B$54))+IF(H26="ОРГ",0,$C26)))))</f>
        <v>17</v>
      </c>
      <c r="J26" s="74">
        <v>3</v>
      </c>
      <c r="K26" s="19">
        <f>IF($A26="вк","В/К",(IF(J26=0,"0",(IF(SUMIF(Очки!$A$2:$A$54,J26,Очки!$B$2:$B$54)=0," ",SUMIF(Очки!$A$2:$A$54,J26,Очки!$B$2:$B$54))+IF(J26="ОРГ",0,$C26)))))</f>
        <v>20</v>
      </c>
      <c r="L26" s="74"/>
      <c r="M26" s="19" t="str">
        <f>IF($A26="вк","В/К",(IF(L26=0,"0",(IF(SUMIF(Очки!$A$2:$A$54,L26,Очки!$B$2:$B$54)=0," ",SUMIF(Очки!$A$2:$A$54,L26,Очки!$B$2:$B$54))+IF(L26="ОРГ",0,$C26)))))</f>
        <v>0</v>
      </c>
      <c r="N26" s="74"/>
      <c r="O26" s="19" t="str">
        <f>IF($A26="вк","В/К",(IF(N26=0,"0",(IF(SUMIF(Очки!$A$2:$A$54,N26,Очки!$B$2:$B$54)=0," ",SUMIF(Очки!$A$2:$A$54,N26,Очки!$B$2:$B$54))+IF(N26="ОРГ",0,$C26)))))</f>
        <v>0</v>
      </c>
      <c r="P26" s="74"/>
      <c r="Q26" s="19" t="str">
        <f>IF($A26="вк","В/К",(IF(P26=0,"0",(IF(SUMIF(Очки!$A$2:$A$54,P26,Очки!$B$2:$B$54)=0," ",SUMIF(Очки!$A$2:$A$54,P26,Очки!$B$2:$B$54))+IF(P26="ОРГ",0,$C26)))))</f>
        <v>0</v>
      </c>
      <c r="R26" s="74"/>
      <c r="S26" s="19" t="str">
        <f>IF($A26="вк","В/К",(IF(R26=0,"0",(IF(SUMIF(Очки!$A$2:$A$54,R26,Очки!$B$2:$B$54)=0," ",SUMIF(Очки!$A$2:$A$54,R26,Очки!$B$2:$B$54))+IF(R26="ОРГ",0,$C26)))))</f>
        <v>0</v>
      </c>
      <c r="T26" s="74"/>
      <c r="U26" s="19" t="str">
        <f>IF($A26="вк","В/К",(IF(T26=0,"0",(IF(SUMIF(Очки!$A$2:$A$54,T26,Очки!$B$2:$B$54)=0," ",SUMIF(Очки!$A$2:$A$54,T26,Очки!$B$2:$B$54))+IF(T26="ОРГ",0,$C26)))))</f>
        <v>0</v>
      </c>
      <c r="V26" s="74"/>
      <c r="W26" s="19" t="str">
        <f>IF($A26="вк","В/К",(IF(V26=0,"0",(IF(SUMIF(Очки!$A$2:$A$54,V26,Очки!$B$2:$B$54)=0," ",SUMIF(Очки!$A$2:$A$54,V26,Очки!$B$2:$B$54))+IF(V26="ОРГ",0,$C26)))))</f>
        <v>0</v>
      </c>
      <c r="X26" s="74"/>
      <c r="Y26" s="19" t="str">
        <f>IF($A26="вк","В/К",(IF(X26=0,"0",(IF(SUMIF(Очки!$A$2:$A$54,X26,Очки!$B$2:$B$54)=0," ",SUMIF(Очки!$A$2:$A$54,X26,Очки!$B$2:$B$54))+IF(X26="ОРГ",0,$C26)))))</f>
        <v>0</v>
      </c>
      <c r="Z26" s="74"/>
      <c r="AA26" s="19" t="str">
        <f>IF($A26="вк","В/К",(IF(Z26=0,"0",(IF(SUMIF(Очки!$A$2:$A$54,Z26,Очки!$B$2:$B$54)=0," ",SUMIF(Очки!$A$2:$A$54,Z26,Очки!$B$2:$B$54))+IF(Z26="ОРГ",0,$C26)))))</f>
        <v>0</v>
      </c>
      <c r="AB26" s="74"/>
      <c r="AC26" s="19" t="str">
        <f>IF($A26="вк","В/К",(IF(AB26=0,"0",(IF(SUMIF(Очки!$A$2:$A$54,AB26,Очки!$B$2:$B$54)=0," ",SUMIF(Очки!$A$2:$A$54,AB26,Очки!$B$2:$B$54))+IF(AB26="ОРГ",0,$C26)))))</f>
        <v>0</v>
      </c>
      <c r="AD26" s="74"/>
      <c r="AE26" s="19" t="str">
        <f>IF($A26="вк","В/К",(IF(AD26=0,"0",(IF(SUMIF(Очки!$A$2:$A$54,AD26,Очки!$B$2:$B$54)=0," ",SUMIF(Очки!$A$2:$A$54,AD26,Очки!$B$2:$B$54))+IF(AD26="ОРГ",0,$C26)))))</f>
        <v>0</v>
      </c>
    </row>
    <row r="27" spans="1:31" ht="13.5" customHeight="1" x14ac:dyDescent="0.2">
      <c r="A27" s="71" t="s">
        <v>48</v>
      </c>
      <c r="B27" s="70">
        <f t="shared" si="0"/>
        <v>37</v>
      </c>
      <c r="C27" s="43">
        <f>SUMIF(Коэффициенты!$A$2:$A$68,D27,Коэффициенты!$B$2:$B$68)</f>
        <v>0</v>
      </c>
      <c r="D27" s="45">
        <f t="shared" si="1"/>
        <v>27</v>
      </c>
      <c r="E27" s="31">
        <v>1987</v>
      </c>
      <c r="F27" s="27" t="s">
        <v>21</v>
      </c>
      <c r="G27" s="42" t="s">
        <v>54</v>
      </c>
      <c r="H27" s="74"/>
      <c r="I27" s="19" t="str">
        <f>IF($A27="вк","В/К",(IF(H27=0,"0",(IF(SUMIF(Очки!$A$2:$A$54,H27,Очки!$B$2:$B$54)=0," ",SUMIF(Очки!$A$2:$A$54,H27,Очки!$B$2:$B$54))+IF(H27="ОРГ",0,$C27)))))</f>
        <v>0</v>
      </c>
      <c r="J27" s="74">
        <v>11</v>
      </c>
      <c r="K27" s="19">
        <f>IF($A27="вк","В/К",(IF(J27=0,"0",(IF(SUMIF(Очки!$A$2:$A$54,J27,Очки!$B$2:$B$54)=0," ",SUMIF(Очки!$A$2:$A$54,J27,Очки!$B$2:$B$54))+IF(J27="ОРГ",0,$C27)))))</f>
        <v>12</v>
      </c>
      <c r="L27" s="74"/>
      <c r="M27" s="19" t="str">
        <f>IF($A27="вк","В/К",(IF(L27=0,"0",(IF(SUMIF(Очки!$A$2:$A$54,L27,Очки!$B$2:$B$54)=0," ",SUMIF(Очки!$A$2:$A$54,L27,Очки!$B$2:$B$54))+IF(L27="ОРГ",0,$C27)))))</f>
        <v>0</v>
      </c>
      <c r="N27" s="74"/>
      <c r="O27" s="19" t="str">
        <f>IF($A27="вк","В/К",(IF(N27=0,"0",(IF(SUMIF(Очки!$A$2:$A$54,N27,Очки!$B$2:$B$54)=0," ",SUMIF(Очки!$A$2:$A$54,N27,Очки!$B$2:$B$54))+IF(N27="ОРГ",0,$C27)))))</f>
        <v>0</v>
      </c>
      <c r="P27" s="74">
        <v>12</v>
      </c>
      <c r="Q27" s="19">
        <f>IF($A27="вк","В/К",(IF(P27=0,"0",(IF(SUMIF(Очки!$A$2:$A$54,P27,Очки!$B$2:$B$54)=0," ",SUMIF(Очки!$A$2:$A$54,P27,Очки!$B$2:$B$54))+IF(P27="ОРГ",0,$C27)))))</f>
        <v>11</v>
      </c>
      <c r="R27" s="74">
        <v>9</v>
      </c>
      <c r="S27" s="19">
        <f>IF($A27="вк","В/К",(IF(R27=0,"0",(IF(SUMIF(Очки!$A$2:$A$54,R27,Очки!$B$2:$B$54)=0," ",SUMIF(Очки!$A$2:$A$54,R27,Очки!$B$2:$B$54))+IF(R27="ОРГ",0,$C27)))))</f>
        <v>14</v>
      </c>
      <c r="T27" s="74"/>
      <c r="U27" s="19" t="str">
        <f>IF($A27="вк","В/К",(IF(T27=0,"0",(IF(SUMIF(Очки!$A$2:$A$54,T27,Очки!$B$2:$B$54)=0," ",SUMIF(Очки!$A$2:$A$54,T27,Очки!$B$2:$B$54))+IF(T27="ОРГ",0,$C27)))))</f>
        <v>0</v>
      </c>
      <c r="V27" s="74"/>
      <c r="W27" s="19" t="str">
        <f>IF($A27="вк","В/К",(IF(V27=0,"0",(IF(SUMIF(Очки!$A$2:$A$54,V27,Очки!$B$2:$B$54)=0," ",SUMIF(Очки!$A$2:$A$54,V27,Очки!$B$2:$B$54))+IF(V27="ОРГ",0,$C27)))))</f>
        <v>0</v>
      </c>
      <c r="X27" s="74"/>
      <c r="Y27" s="19" t="str">
        <f>IF($A27="вк","В/К",(IF(X27=0,"0",(IF(SUMIF(Очки!$A$2:$A$54,X27,Очки!$B$2:$B$54)=0," ",SUMIF(Очки!$A$2:$A$54,X27,Очки!$B$2:$B$54))+IF(X27="ОРГ",0,$C27)))))</f>
        <v>0</v>
      </c>
      <c r="Z27" s="74"/>
      <c r="AA27" s="19" t="str">
        <f>IF($A27="вк","В/К",(IF(Z27=0,"0",(IF(SUMIF(Очки!$A$2:$A$54,Z27,Очки!$B$2:$B$54)=0," ",SUMIF(Очки!$A$2:$A$54,Z27,Очки!$B$2:$B$54))+IF(Z27="ОРГ",0,$C27)))))</f>
        <v>0</v>
      </c>
      <c r="AB27" s="74"/>
      <c r="AC27" s="19" t="str">
        <f>IF($A27="вк","В/К",(IF(AB27=0,"0",(IF(SUMIF(Очки!$A$2:$A$54,AB27,Очки!$B$2:$B$54)=0," ",SUMIF(Очки!$A$2:$A$54,AB27,Очки!$B$2:$B$54))+IF(AB27="ОРГ",0,$C27)))))</f>
        <v>0</v>
      </c>
      <c r="AD27" s="74"/>
      <c r="AE27" s="19" t="str">
        <f>IF($A27="вк","В/К",(IF(AD27=0,"0",(IF(SUMIF(Очки!$A$2:$A$54,AD27,Очки!$B$2:$B$54)=0," ",SUMIF(Очки!$A$2:$A$54,AD27,Очки!$B$2:$B$54))+IF(AD27="ОРГ",0,$C27)))))</f>
        <v>0</v>
      </c>
    </row>
    <row r="28" spans="1:31" ht="13.5" customHeight="1" x14ac:dyDescent="0.2">
      <c r="A28" s="71" t="s">
        <v>48</v>
      </c>
      <c r="B28" s="70">
        <f t="shared" si="0"/>
        <v>36</v>
      </c>
      <c r="C28" s="43">
        <f>SUMIF(Коэффициенты!$A$2:$A$68,D28,Коэффициенты!$B$2:$B$68)</f>
        <v>3</v>
      </c>
      <c r="D28" s="45">
        <f t="shared" si="1"/>
        <v>41</v>
      </c>
      <c r="E28" s="31">
        <v>1973</v>
      </c>
      <c r="F28" s="27" t="s">
        <v>39</v>
      </c>
      <c r="G28" s="42" t="s">
        <v>54</v>
      </c>
      <c r="H28" s="74">
        <v>10</v>
      </c>
      <c r="I28" s="19">
        <f>IF($A28="вк","В/К",(IF(H28=0,"0",(IF(SUMIF(Очки!$A$2:$A$54,H28,Очки!$B$2:$B$54)=0," ",SUMIF(Очки!$A$2:$A$54,H28,Очки!$B$2:$B$54))+IF(H28="ОРГ",0,$C28)))))</f>
        <v>16</v>
      </c>
      <c r="J28" s="74"/>
      <c r="K28" s="19" t="str">
        <f>IF($A28="вк","В/К",(IF(J28=0,"0",(IF(SUMIF(Очки!$A$2:$A$54,J28,Очки!$B$2:$B$54)=0," ",SUMIF(Очки!$A$2:$A$54,J28,Очки!$B$2:$B$54))+IF(J28="ОРГ",0,$C28)))))</f>
        <v>0</v>
      </c>
      <c r="L28" s="74"/>
      <c r="M28" s="19" t="str">
        <f>IF($A28="вк","В/К",(IF(L28=0,"0",(IF(SUMIF(Очки!$A$2:$A$54,L28,Очки!$B$2:$B$54)=0," ",SUMIF(Очки!$A$2:$A$54,L28,Очки!$B$2:$B$54))+IF(L28="ОРГ",0,$C28)))))</f>
        <v>0</v>
      </c>
      <c r="N28" s="74">
        <v>6</v>
      </c>
      <c r="O28" s="19">
        <f>IF($A28="вк","В/К",(IF(N28=0,"0",(IF(SUMIF(Очки!$A$2:$A$54,N28,Очки!$B$2:$B$54)=0," ",SUMIF(Очки!$A$2:$A$54,N28,Очки!$B$2:$B$54))+IF(N28="ОРГ",0,$C28)))))</f>
        <v>20</v>
      </c>
      <c r="P28" s="74"/>
      <c r="Q28" s="19" t="str">
        <f>IF($A28="вк","В/К",(IF(P28=0,"0",(IF(SUMIF(Очки!$A$2:$A$54,P28,Очки!$B$2:$B$54)=0," ",SUMIF(Очки!$A$2:$A$54,P28,Очки!$B$2:$B$54))+IF(P28="ОРГ",0,$C28)))))</f>
        <v>0</v>
      </c>
      <c r="R28" s="74"/>
      <c r="S28" s="19" t="str">
        <f>IF($A28="вк","В/К",(IF(R28=0,"0",(IF(SUMIF(Очки!$A$2:$A$54,R28,Очки!$B$2:$B$54)=0," ",SUMIF(Очки!$A$2:$A$54,R28,Очки!$B$2:$B$54))+IF(R28="ОРГ",0,$C28)))))</f>
        <v>0</v>
      </c>
      <c r="T28" s="74"/>
      <c r="U28" s="19" t="str">
        <f>IF($A28="вк","В/К",(IF(T28=0,"0",(IF(SUMIF(Очки!$A$2:$A$54,T28,Очки!$B$2:$B$54)=0," ",SUMIF(Очки!$A$2:$A$54,T28,Очки!$B$2:$B$54))+IF(T28="ОРГ",0,$C28)))))</f>
        <v>0</v>
      </c>
      <c r="V28" s="74"/>
      <c r="W28" s="19" t="str">
        <f>IF($A28="вк","В/К",(IF(V28=0,"0",(IF(SUMIF(Очки!$A$2:$A$54,V28,Очки!$B$2:$B$54)=0," ",SUMIF(Очки!$A$2:$A$54,V28,Очки!$B$2:$B$54))+IF(V28="ОРГ",0,$C28)))))</f>
        <v>0</v>
      </c>
      <c r="X28" s="74"/>
      <c r="Y28" s="19" t="str">
        <f>IF($A28="вк","В/К",(IF(X28=0,"0",(IF(SUMIF(Очки!$A$2:$A$54,X28,Очки!$B$2:$B$54)=0," ",SUMIF(Очки!$A$2:$A$54,X28,Очки!$B$2:$B$54))+IF(X28="ОРГ",0,$C28)))))</f>
        <v>0</v>
      </c>
      <c r="Z28" s="74"/>
      <c r="AA28" s="19" t="str">
        <f>IF($A28="вк","В/К",(IF(Z28=0,"0",(IF(SUMIF(Очки!$A$2:$A$54,Z28,Очки!$B$2:$B$54)=0," ",SUMIF(Очки!$A$2:$A$54,Z28,Очки!$B$2:$B$54))+IF(Z28="ОРГ",0,$C28)))))</f>
        <v>0</v>
      </c>
      <c r="AB28" s="74"/>
      <c r="AC28" s="19" t="str">
        <f>IF($A28="вк","В/К",(IF(AB28=0,"0",(IF(SUMIF(Очки!$A$2:$A$54,AB28,Очки!$B$2:$B$54)=0," ",SUMIF(Очки!$A$2:$A$54,AB28,Очки!$B$2:$B$54))+IF(AB28="ОРГ",0,$C28)))))</f>
        <v>0</v>
      </c>
      <c r="AD28" s="74"/>
      <c r="AE28" s="19" t="str">
        <f>IF($A28="вк","В/К",(IF(AD28=0,"0",(IF(SUMIF(Очки!$A$2:$A$54,AD28,Очки!$B$2:$B$54)=0," ",SUMIF(Очки!$A$2:$A$54,AD28,Очки!$B$2:$B$54))+IF(AD28="ОРГ",0,$C28)))))</f>
        <v>0</v>
      </c>
    </row>
    <row r="29" spans="1:31" ht="13.5" customHeight="1" x14ac:dyDescent="0.2">
      <c r="A29" s="71" t="s">
        <v>48</v>
      </c>
      <c r="B29" s="70">
        <f t="shared" si="0"/>
        <v>35</v>
      </c>
      <c r="C29" s="43">
        <f>SUMIF(Коэффициенты!$A$2:$A$68,D29,Коэффициенты!$B$2:$B$68)</f>
        <v>0</v>
      </c>
      <c r="D29" s="45">
        <f t="shared" si="1"/>
        <v>17</v>
      </c>
      <c r="E29" s="31">
        <v>1997</v>
      </c>
      <c r="F29" s="27" t="s">
        <v>46</v>
      </c>
      <c r="G29" s="42" t="s">
        <v>54</v>
      </c>
      <c r="H29" s="74">
        <v>18</v>
      </c>
      <c r="I29" s="19">
        <f>IF($A29="вк","В/К",(IF(H29=0,"0",(IF(SUMIF(Очки!$A$2:$A$54,H29,Очки!$B$2:$B$54)=0," ",SUMIF(Очки!$A$2:$A$54,H29,Очки!$B$2:$B$54))+IF(H29="ОРГ",0,$C29)))))</f>
        <v>5</v>
      </c>
      <c r="J29" s="74">
        <v>6</v>
      </c>
      <c r="K29" s="19">
        <f>IF($A29="вк","В/К",(IF(J29=0,"0",(IF(SUMIF(Очки!$A$2:$A$54,J29,Очки!$B$2:$B$54)=0," ",SUMIF(Очки!$A$2:$A$54,J29,Очки!$B$2:$B$54))+IF(J29="ОРГ",0,$C29)))))</f>
        <v>17</v>
      </c>
      <c r="L29" s="74"/>
      <c r="M29" s="19" t="str">
        <f>IF($A29="вк","В/К",(IF(L29=0,"0",(IF(SUMIF(Очки!$A$2:$A$54,L29,Очки!$B$2:$B$54)=0," ",SUMIF(Очки!$A$2:$A$54,L29,Очки!$B$2:$B$54))+IF(L29="ОРГ",0,$C29)))))</f>
        <v>0</v>
      </c>
      <c r="N29" s="74"/>
      <c r="O29" s="19" t="str">
        <f>IF($A29="вк","В/К",(IF(N29=0,"0",(IF(SUMIF(Очки!$A$2:$A$54,N29,Очки!$B$2:$B$54)=0," ",SUMIF(Очки!$A$2:$A$54,N29,Очки!$B$2:$B$54))+IF(N29="ОРГ",0,$C29)))))</f>
        <v>0</v>
      </c>
      <c r="P29" s="74"/>
      <c r="Q29" s="19" t="str">
        <f>IF($A29="вк","В/К",(IF(P29=0,"0",(IF(SUMIF(Очки!$A$2:$A$54,P29,Очки!$B$2:$B$54)=0," ",SUMIF(Очки!$A$2:$A$54,P29,Очки!$B$2:$B$54))+IF(P29="ОРГ",0,$C29)))))</f>
        <v>0</v>
      </c>
      <c r="R29" s="74"/>
      <c r="S29" s="19" t="str">
        <f>IF($A29="вк","В/К",(IF(R29=0,"0",(IF(SUMIF(Очки!$A$2:$A$54,R29,Очки!$B$2:$B$54)=0," ",SUMIF(Очки!$A$2:$A$54,R29,Очки!$B$2:$B$54))+IF(R29="ОРГ",0,$C29)))))</f>
        <v>0</v>
      </c>
      <c r="T29" s="74"/>
      <c r="U29" s="19" t="str">
        <f>IF($A29="вк","В/К",(IF(T29=0,"0",(IF(SUMIF(Очки!$A$2:$A$54,T29,Очки!$B$2:$B$54)=0," ",SUMIF(Очки!$A$2:$A$54,T29,Очки!$B$2:$B$54))+IF(T29="ОРГ",0,$C29)))))</f>
        <v>0</v>
      </c>
      <c r="V29" s="74">
        <v>10</v>
      </c>
      <c r="W29" s="19">
        <f>IF($A29="вк","В/К",(IF(V29=0,"0",(IF(SUMIF(Очки!$A$2:$A$54,V29,Очки!$B$2:$B$54)=0," ",SUMIF(Очки!$A$2:$A$54,V29,Очки!$B$2:$B$54))+IF(V29="ОРГ",0,$C29)))))</f>
        <v>13</v>
      </c>
      <c r="X29" s="74"/>
      <c r="Y29" s="19" t="str">
        <f>IF($A29="вк","В/К",(IF(X29=0,"0",(IF(SUMIF(Очки!$A$2:$A$54,X29,Очки!$B$2:$B$54)=0," ",SUMIF(Очки!$A$2:$A$54,X29,Очки!$B$2:$B$54))+IF(X29="ОРГ",0,$C29)))))</f>
        <v>0</v>
      </c>
      <c r="Z29" s="74"/>
      <c r="AA29" s="19" t="str">
        <f>IF($A29="вк","В/К",(IF(Z29=0,"0",(IF(SUMIF(Очки!$A$2:$A$54,Z29,Очки!$B$2:$B$54)=0," ",SUMIF(Очки!$A$2:$A$54,Z29,Очки!$B$2:$B$54))+IF(Z29="ОРГ",0,$C29)))))</f>
        <v>0</v>
      </c>
      <c r="AB29" s="74"/>
      <c r="AC29" s="19" t="str">
        <f>IF($A29="вк","В/К",(IF(AB29=0,"0",(IF(SUMIF(Очки!$A$2:$A$54,AB29,Очки!$B$2:$B$54)=0," ",SUMIF(Очки!$A$2:$A$54,AB29,Очки!$B$2:$B$54))+IF(AB29="ОРГ",0,$C29)))))</f>
        <v>0</v>
      </c>
      <c r="AD29" s="74"/>
      <c r="AE29" s="19" t="str">
        <f>IF($A29="вк","В/К",(IF(AD29=0,"0",(IF(SUMIF(Очки!$A$2:$A$54,AD29,Очки!$B$2:$B$54)=0," ",SUMIF(Очки!$A$2:$A$54,AD29,Очки!$B$2:$B$54))+IF(AD29="ОРГ",0,$C29)))))</f>
        <v>0</v>
      </c>
    </row>
    <row r="30" spans="1:31" ht="13.5" customHeight="1" x14ac:dyDescent="0.2">
      <c r="A30" s="71" t="s">
        <v>48</v>
      </c>
      <c r="B30" s="70">
        <f t="shared" si="0"/>
        <v>35</v>
      </c>
      <c r="C30" s="43">
        <f>SUMIF(Коэффициенты!$A$2:$A$68,D30,Коэффициенты!$B$2:$B$68)</f>
        <v>4</v>
      </c>
      <c r="D30" s="45">
        <f t="shared" si="1"/>
        <v>59</v>
      </c>
      <c r="E30" s="31">
        <v>1955</v>
      </c>
      <c r="F30" s="27" t="s">
        <v>94</v>
      </c>
      <c r="G30" s="27" t="s">
        <v>100</v>
      </c>
      <c r="H30" s="74"/>
      <c r="I30" s="19" t="str">
        <f>IF($A30="вк","В/К",(IF(H30=0,"0",(IF(SUMIF(Очки!$A$2:$A$54,H30,Очки!$B$2:$B$54)=0," ",SUMIF(Очки!$A$2:$A$54,H30,Очки!$B$2:$B$54))+IF(H30="ОРГ",0,$C30)))))</f>
        <v>0</v>
      </c>
      <c r="J30" s="74"/>
      <c r="K30" s="19" t="str">
        <f>IF($A30="вк","В/К",(IF(J30=0,"0",(IF(SUMIF(Очки!$A$2:$A$54,J30,Очки!$B$2:$B$54)=0," ",SUMIF(Очки!$A$2:$A$54,J30,Очки!$B$2:$B$54))+IF(J30="ОРГ",0,$C30)))))</f>
        <v>0</v>
      </c>
      <c r="L30" s="74"/>
      <c r="M30" s="19" t="str">
        <f>IF($A30="вк","В/К",(IF(L30=0,"0",(IF(SUMIF(Очки!$A$2:$A$54,L30,Очки!$B$2:$B$54)=0," ",SUMIF(Очки!$A$2:$A$54,L30,Очки!$B$2:$B$54))+IF(L30="ОРГ",0,$C30)))))</f>
        <v>0</v>
      </c>
      <c r="N30" s="74"/>
      <c r="O30" s="19" t="str">
        <f>IF($A30="вк","В/К",(IF(N30=0,"0",(IF(SUMIF(Очки!$A$2:$A$54,N30,Очки!$B$2:$B$54)=0," ",SUMIF(Очки!$A$2:$A$54,N30,Очки!$B$2:$B$54))+IF(N30="ОРГ",0,$C30)))))</f>
        <v>0</v>
      </c>
      <c r="P30" s="74"/>
      <c r="Q30" s="19" t="str">
        <f>IF($A30="вк","В/К",(IF(P30=0,"0",(IF(SUMIF(Очки!$A$2:$A$54,P30,Очки!$B$2:$B$54)=0," ",SUMIF(Очки!$A$2:$A$54,P30,Очки!$B$2:$B$54))+IF(P30="ОРГ",0,$C30)))))</f>
        <v>0</v>
      </c>
      <c r="R30" s="74"/>
      <c r="S30" s="19" t="str">
        <f>IF($A30="вк","В/К",(IF(R30=0,"0",(IF(SUMIF(Очки!$A$2:$A$54,R30,Очки!$B$2:$B$54)=0," ",SUMIF(Очки!$A$2:$A$54,R30,Очки!$B$2:$B$54))+IF(R30="ОРГ",0,$C30)))))</f>
        <v>0</v>
      </c>
      <c r="T30" s="74">
        <v>12</v>
      </c>
      <c r="U30" s="19">
        <f>IF($A30="вк","В/К",(IF(T30=0,"0",(IF(SUMIF(Очки!$A$2:$A$54,T30,Очки!$B$2:$B$54)=0," ",SUMIF(Очки!$A$2:$A$54,T30,Очки!$B$2:$B$54))+IF(T30="ОРГ",0,$C30)))))</f>
        <v>15</v>
      </c>
      <c r="V30" s="74">
        <v>7</v>
      </c>
      <c r="W30" s="19">
        <f>IF($A30="вк","В/К",(IF(V30=0,"0",(IF(SUMIF(Очки!$A$2:$A$54,V30,Очки!$B$2:$B$54)=0," ",SUMIF(Очки!$A$2:$A$54,V30,Очки!$B$2:$B$54))+IF(V30="ОРГ",0,$C30)))))</f>
        <v>20</v>
      </c>
      <c r="X30" s="74"/>
      <c r="Y30" s="19" t="str">
        <f>IF($A30="вк","В/К",(IF(X30=0,"0",(IF(SUMIF(Очки!$A$2:$A$54,X30,Очки!$B$2:$B$54)=0," ",SUMIF(Очки!$A$2:$A$54,X30,Очки!$B$2:$B$54))+IF(X30="ОРГ",0,$C30)))))</f>
        <v>0</v>
      </c>
      <c r="Z30" s="74"/>
      <c r="AA30" s="19" t="str">
        <f>IF($A30="вк","В/К",(IF(Z30=0,"0",(IF(SUMIF(Очки!$A$2:$A$54,Z30,Очки!$B$2:$B$54)=0," ",SUMIF(Очки!$A$2:$A$54,Z30,Очки!$B$2:$B$54))+IF(Z30="ОРГ",0,$C30)))))</f>
        <v>0</v>
      </c>
      <c r="AB30" s="74"/>
      <c r="AC30" s="19" t="str">
        <f>IF($A30="вк","В/К",(IF(AB30=0,"0",(IF(SUMIF(Очки!$A$2:$A$54,AB30,Очки!$B$2:$B$54)=0," ",SUMIF(Очки!$A$2:$A$54,AB30,Очки!$B$2:$B$54))+IF(AB30="ОРГ",0,$C30)))))</f>
        <v>0</v>
      </c>
      <c r="AD30" s="74"/>
      <c r="AE30" s="19" t="str">
        <f>IF($A30="вк","В/К",(IF(AD30=0,"0",(IF(SUMIF(Очки!$A$2:$A$54,AD30,Очки!$B$2:$B$54)=0," ",SUMIF(Очки!$A$2:$A$54,AD30,Очки!$B$2:$B$54))+IF(AD30="ОРГ",0,$C30)))))</f>
        <v>0</v>
      </c>
    </row>
    <row r="31" spans="1:31" ht="13.5" customHeight="1" x14ac:dyDescent="0.2">
      <c r="A31" s="71" t="s">
        <v>48</v>
      </c>
      <c r="B31" s="70">
        <f t="shared" si="0"/>
        <v>32</v>
      </c>
      <c r="C31" s="43">
        <f>SUMIF(Коэффициенты!$A$2:$A$68,D31,Коэффициенты!$B$2:$B$68)</f>
        <v>0</v>
      </c>
      <c r="D31" s="45">
        <f t="shared" si="1"/>
        <v>34</v>
      </c>
      <c r="E31" s="31">
        <v>1980</v>
      </c>
      <c r="F31" s="27" t="s">
        <v>85</v>
      </c>
      <c r="G31" s="27" t="s">
        <v>78</v>
      </c>
      <c r="H31" s="74"/>
      <c r="I31" s="19" t="str">
        <f>IF($A31="вк","В/К",(IF(H31=0,"0",(IF(SUMIF(Очки!$A$2:$A$54,H31,Очки!$B$2:$B$54)=0," ",SUMIF(Очки!$A$2:$A$54,H31,Очки!$B$2:$B$54))+IF(H31="ОРГ",0,$C31)))))</f>
        <v>0</v>
      </c>
      <c r="J31" s="74"/>
      <c r="K31" s="19" t="str">
        <f>IF($A31="вк","В/К",(IF(J31=0,"0",(IF(SUMIF(Очки!$A$2:$A$54,J31,Очки!$B$2:$B$54)=0," ",SUMIF(Очки!$A$2:$A$54,J31,Очки!$B$2:$B$54))+IF(J31="ОРГ",0,$C31)))))</f>
        <v>0</v>
      </c>
      <c r="L31" s="74"/>
      <c r="M31" s="19" t="str">
        <f>IF($A31="вк","В/К",(IF(L31=0,"0",(IF(SUMIF(Очки!$A$2:$A$54,L31,Очки!$B$2:$B$54)=0," ",SUMIF(Очки!$A$2:$A$54,L31,Очки!$B$2:$B$54))+IF(L31="ОРГ",0,$C31)))))</f>
        <v>0</v>
      </c>
      <c r="N31" s="74"/>
      <c r="O31" s="19" t="str">
        <f>IF($A31="вк","В/К",(IF(N31=0,"0",(IF(SUMIF(Очки!$A$2:$A$54,N31,Очки!$B$2:$B$54)=0," ",SUMIF(Очки!$A$2:$A$54,N31,Очки!$B$2:$B$54))+IF(N31="ОРГ",0,$C31)))))</f>
        <v>0</v>
      </c>
      <c r="P31" s="74">
        <v>8</v>
      </c>
      <c r="Q31" s="19">
        <f>IF($A31="вк","В/К",(IF(P31=0,"0",(IF(SUMIF(Очки!$A$2:$A$54,P31,Очки!$B$2:$B$54)=0," ",SUMIF(Очки!$A$2:$A$54,P31,Очки!$B$2:$B$54))+IF(P31="ОРГ",0,$C31)))))</f>
        <v>15</v>
      </c>
      <c r="R31" s="74">
        <v>6</v>
      </c>
      <c r="S31" s="19">
        <f>IF($A31="вк","В/К",(IF(R31=0,"0",(IF(SUMIF(Очки!$A$2:$A$54,R31,Очки!$B$2:$B$54)=0," ",SUMIF(Очки!$A$2:$A$54,R31,Очки!$B$2:$B$54))+IF(R31="ОРГ",0,$C31)))))</f>
        <v>17</v>
      </c>
      <c r="T31" s="74"/>
      <c r="U31" s="19" t="str">
        <f>IF($A31="вк","В/К",(IF(T31=0,"0",(IF(SUMIF(Очки!$A$2:$A$54,T31,Очки!$B$2:$B$54)=0," ",SUMIF(Очки!$A$2:$A$54,T31,Очки!$B$2:$B$54))+IF(T31="ОРГ",0,$C31)))))</f>
        <v>0</v>
      </c>
      <c r="V31" s="74"/>
      <c r="W31" s="19" t="str">
        <f>IF($A31="вк","В/К",(IF(V31=0,"0",(IF(SUMIF(Очки!$A$2:$A$54,V31,Очки!$B$2:$B$54)=0," ",SUMIF(Очки!$A$2:$A$54,V31,Очки!$B$2:$B$54))+IF(V31="ОРГ",0,$C31)))))</f>
        <v>0</v>
      </c>
      <c r="X31" s="74"/>
      <c r="Y31" s="19" t="str">
        <f>IF($A31="вк","В/К",(IF(X31=0,"0",(IF(SUMIF(Очки!$A$2:$A$54,X31,Очки!$B$2:$B$54)=0," ",SUMIF(Очки!$A$2:$A$54,X31,Очки!$B$2:$B$54))+IF(X31="ОРГ",0,$C31)))))</f>
        <v>0</v>
      </c>
      <c r="Z31" s="74"/>
      <c r="AA31" s="19" t="str">
        <f>IF($A31="вк","В/К",(IF(Z31=0,"0",(IF(SUMIF(Очки!$A$2:$A$54,Z31,Очки!$B$2:$B$54)=0," ",SUMIF(Очки!$A$2:$A$54,Z31,Очки!$B$2:$B$54))+IF(Z31="ОРГ",0,$C31)))))</f>
        <v>0</v>
      </c>
      <c r="AB31" s="74"/>
      <c r="AC31" s="19" t="str">
        <f>IF($A31="вк","В/К",(IF(AB31=0,"0",(IF(SUMIF(Очки!$A$2:$A$54,AB31,Очки!$B$2:$B$54)=0," ",SUMIF(Очки!$A$2:$A$54,AB31,Очки!$B$2:$B$54))+IF(AB31="ОРГ",0,$C31)))))</f>
        <v>0</v>
      </c>
      <c r="AD31" s="74"/>
      <c r="AE31" s="19" t="str">
        <f>IF($A31="вк","В/К",(IF(AD31=0,"0",(IF(SUMIF(Очки!$A$2:$A$54,AD31,Очки!$B$2:$B$54)=0," ",SUMIF(Очки!$A$2:$A$54,AD31,Очки!$B$2:$B$54))+IF(AD31="ОРГ",0,$C31)))))</f>
        <v>0</v>
      </c>
    </row>
    <row r="32" spans="1:31" ht="13.5" customHeight="1" x14ac:dyDescent="0.2">
      <c r="A32" s="71" t="s">
        <v>48</v>
      </c>
      <c r="B32" s="70">
        <f t="shared" si="0"/>
        <v>29</v>
      </c>
      <c r="C32" s="43">
        <f>SUMIF(Коэффициенты!$A$2:$A$68,D32,Коэффициенты!$B$2:$B$68)</f>
        <v>2</v>
      </c>
      <c r="D32" s="45">
        <f t="shared" si="1"/>
        <v>37</v>
      </c>
      <c r="E32" s="31">
        <v>1977</v>
      </c>
      <c r="F32" s="27" t="s">
        <v>74</v>
      </c>
      <c r="G32" s="27" t="s">
        <v>55</v>
      </c>
      <c r="H32" s="74"/>
      <c r="I32" s="19" t="str">
        <f>IF($A32="вк","В/К",(IF(H32=0,"0",(IF(SUMIF(Очки!$A$2:$A$54,H32,Очки!$B$2:$B$54)=0," ",SUMIF(Очки!$A$2:$A$54,H32,Очки!$B$2:$B$54))+IF(H32="ОРГ",0,$C32)))))</f>
        <v>0</v>
      </c>
      <c r="J32" s="74"/>
      <c r="K32" s="19" t="str">
        <f>IF($A32="вк","В/К",(IF(J32=0,"0",(IF(SUMIF(Очки!$A$2:$A$54,J32,Очки!$B$2:$B$54)=0," ",SUMIF(Очки!$A$2:$A$54,J32,Очки!$B$2:$B$54))+IF(J32="ОРГ",0,$C32)))))</f>
        <v>0</v>
      </c>
      <c r="L32" s="74"/>
      <c r="M32" s="19" t="str">
        <f>IF($A32="вк","В/К",(IF(L32=0,"0",(IF(SUMIF(Очки!$A$2:$A$54,L32,Очки!$B$2:$B$54)=0," ",SUMIF(Очки!$A$2:$A$54,L32,Очки!$B$2:$B$54))+IF(L32="ОРГ",0,$C32)))))</f>
        <v>0</v>
      </c>
      <c r="N32" s="74"/>
      <c r="O32" s="19" t="str">
        <f>IF($A32="вк","В/К",(IF(N32=0,"0",(IF(SUMIF(Очки!$A$2:$A$54,N32,Очки!$B$2:$B$54)=0," ",SUMIF(Очки!$A$2:$A$54,N32,Очки!$B$2:$B$54))+IF(N32="ОРГ",0,$C32)))))</f>
        <v>0</v>
      </c>
      <c r="P32" s="74">
        <v>13</v>
      </c>
      <c r="Q32" s="19">
        <f>IF($A32="вк","В/К",(IF(P32=0,"0",(IF(SUMIF(Очки!$A$2:$A$54,P32,Очки!$B$2:$B$54)=0," ",SUMIF(Очки!$A$2:$A$54,P32,Очки!$B$2:$B$54))+IF(P32="ОРГ",0,$C32)))))</f>
        <v>12</v>
      </c>
      <c r="R32" s="74"/>
      <c r="S32" s="19" t="str">
        <f>IF($A32="вк","В/К",(IF(R32=0,"0",(IF(SUMIF(Очки!$A$2:$A$54,R32,Очки!$B$2:$B$54)=0," ",SUMIF(Очки!$A$2:$A$54,R32,Очки!$B$2:$B$54))+IF(R32="ОРГ",0,$C32)))))</f>
        <v>0</v>
      </c>
      <c r="T32" s="74">
        <v>8</v>
      </c>
      <c r="U32" s="19">
        <f>IF($A32="вк","В/К",(IF(T32=0,"0",(IF(SUMIF(Очки!$A$2:$A$54,T32,Очки!$B$2:$B$54)=0," ",SUMIF(Очки!$A$2:$A$54,T32,Очки!$B$2:$B$54))+IF(T32="ОРГ",0,$C32)))))</f>
        <v>17</v>
      </c>
      <c r="V32" s="74"/>
      <c r="W32" s="19" t="str">
        <f>IF($A32="вк","В/К",(IF(V32=0,"0",(IF(SUMIF(Очки!$A$2:$A$54,V32,Очки!$B$2:$B$54)=0," ",SUMIF(Очки!$A$2:$A$54,V32,Очки!$B$2:$B$54))+IF(V32="ОРГ",0,$C32)))))</f>
        <v>0</v>
      </c>
      <c r="X32" s="74"/>
      <c r="Y32" s="19" t="str">
        <f>IF($A32="вк","В/К",(IF(X32=0,"0",(IF(SUMIF(Очки!$A$2:$A$54,X32,Очки!$B$2:$B$54)=0," ",SUMIF(Очки!$A$2:$A$54,X32,Очки!$B$2:$B$54))+IF(X32="ОРГ",0,$C32)))))</f>
        <v>0</v>
      </c>
      <c r="Z32" s="74"/>
      <c r="AA32" s="19" t="str">
        <f>IF($A32="вк","В/К",(IF(Z32=0,"0",(IF(SUMIF(Очки!$A$2:$A$54,Z32,Очки!$B$2:$B$54)=0," ",SUMIF(Очки!$A$2:$A$54,Z32,Очки!$B$2:$B$54))+IF(Z32="ОРГ",0,$C32)))))</f>
        <v>0</v>
      </c>
      <c r="AB32" s="74"/>
      <c r="AC32" s="19" t="str">
        <f>IF($A32="вк","В/К",(IF(AB32=0,"0",(IF(SUMIF(Очки!$A$2:$A$54,AB32,Очки!$B$2:$B$54)=0," ",SUMIF(Очки!$A$2:$A$54,AB32,Очки!$B$2:$B$54))+IF(AB32="ОРГ",0,$C32)))))</f>
        <v>0</v>
      </c>
      <c r="AD32" s="74"/>
      <c r="AE32" s="19" t="str">
        <f>IF($A32="вк","В/К",(IF(AD32=0,"0",(IF(SUMIF(Очки!$A$2:$A$54,AD32,Очки!$B$2:$B$54)=0," ",SUMIF(Очки!$A$2:$A$54,AD32,Очки!$B$2:$B$54))+IF(AD32="ОРГ",0,$C32)))))</f>
        <v>0</v>
      </c>
    </row>
    <row r="33" spans="1:31" ht="13.5" customHeight="1" x14ac:dyDescent="0.2">
      <c r="A33" s="71" t="s">
        <v>48</v>
      </c>
      <c r="B33" s="70">
        <f t="shared" si="0"/>
        <v>28</v>
      </c>
      <c r="C33" s="43">
        <f>SUMIF(Коэффициенты!$A$2:$A$68,D33,Коэффициенты!$B$2:$B$68)</f>
        <v>2</v>
      </c>
      <c r="D33" s="45">
        <f t="shared" si="1"/>
        <v>39</v>
      </c>
      <c r="E33" s="31">
        <v>1975</v>
      </c>
      <c r="F33" s="27" t="s">
        <v>89</v>
      </c>
      <c r="G33" s="27" t="s">
        <v>54</v>
      </c>
      <c r="H33" s="74"/>
      <c r="I33" s="19" t="str">
        <f>IF($A33="вк","В/К",(IF(H33=0,"0",(IF(SUMIF(Очки!$A$2:$A$54,H33,Очки!$B$2:$B$54)=0," ",SUMIF(Очки!$A$2:$A$54,H33,Очки!$B$2:$B$54))+IF(H33="ОРГ",0,$C33)))))</f>
        <v>0</v>
      </c>
      <c r="J33" s="74"/>
      <c r="K33" s="19" t="str">
        <f>IF($A33="вк","В/К",(IF(J33=0,"0",(IF(SUMIF(Очки!$A$2:$A$54,J33,Очки!$B$2:$B$54)=0," ",SUMIF(Очки!$A$2:$A$54,J33,Очки!$B$2:$B$54))+IF(J33="ОРГ",0,$C33)))))</f>
        <v>0</v>
      </c>
      <c r="L33" s="74"/>
      <c r="M33" s="19" t="str">
        <f>IF($A33="вк","В/К",(IF(L33=0,"0",(IF(SUMIF(Очки!$A$2:$A$54,L33,Очки!$B$2:$B$54)=0," ",SUMIF(Очки!$A$2:$A$54,L33,Очки!$B$2:$B$54))+IF(L33="ОРГ",0,$C33)))))</f>
        <v>0</v>
      </c>
      <c r="N33" s="74"/>
      <c r="O33" s="19" t="str">
        <f>IF($A33="вк","В/К",(IF(N33=0,"0",(IF(SUMIF(Очки!$A$2:$A$54,N33,Очки!$B$2:$B$54)=0," ",SUMIF(Очки!$A$2:$A$54,N33,Очки!$B$2:$B$54))+IF(N33="ОРГ",0,$C33)))))</f>
        <v>0</v>
      </c>
      <c r="P33" s="74">
        <v>12</v>
      </c>
      <c r="Q33" s="19">
        <f>IF($A33="вк","В/К",(IF(P33=0,"0",(IF(SUMIF(Очки!$A$2:$A$54,P33,Очки!$B$2:$B$54)=0," ",SUMIF(Очки!$A$2:$A$54,P33,Очки!$B$2:$B$54))+IF(P33="ОРГ",0,$C33)))))</f>
        <v>13</v>
      </c>
      <c r="R33" s="74">
        <v>10</v>
      </c>
      <c r="S33" s="19">
        <f>IF($A33="вк","В/К",(IF(R33=0,"0",(IF(SUMIF(Очки!$A$2:$A$54,R33,Очки!$B$2:$B$54)=0," ",SUMIF(Очки!$A$2:$A$54,R33,Очки!$B$2:$B$54))+IF(R33="ОРГ",0,$C33)))))</f>
        <v>15</v>
      </c>
      <c r="T33" s="74"/>
      <c r="U33" s="19" t="str">
        <f>IF($A33="вк","В/К",(IF(T33=0,"0",(IF(SUMIF(Очки!$A$2:$A$54,T33,Очки!$B$2:$B$54)=0," ",SUMIF(Очки!$A$2:$A$54,T33,Очки!$B$2:$B$54))+IF(T33="ОРГ",0,$C33)))))</f>
        <v>0</v>
      </c>
      <c r="V33" s="74"/>
      <c r="W33" s="19" t="str">
        <f>IF($A33="вк","В/К",(IF(V33=0,"0",(IF(SUMIF(Очки!$A$2:$A$54,V33,Очки!$B$2:$B$54)=0," ",SUMIF(Очки!$A$2:$A$54,V33,Очки!$B$2:$B$54))+IF(V33="ОРГ",0,$C33)))))</f>
        <v>0</v>
      </c>
      <c r="X33" s="74"/>
      <c r="Y33" s="19" t="str">
        <f>IF($A33="вк","В/К",(IF(X33=0,"0",(IF(SUMIF(Очки!$A$2:$A$54,X33,Очки!$B$2:$B$54)=0," ",SUMIF(Очки!$A$2:$A$54,X33,Очки!$B$2:$B$54))+IF(X33="ОРГ",0,$C33)))))</f>
        <v>0</v>
      </c>
      <c r="Z33" s="74"/>
      <c r="AA33" s="19" t="str">
        <f>IF($A33="вк","В/К",(IF(Z33=0,"0",(IF(SUMIF(Очки!$A$2:$A$54,Z33,Очки!$B$2:$B$54)=0," ",SUMIF(Очки!$A$2:$A$54,Z33,Очки!$B$2:$B$54))+IF(Z33="ОРГ",0,$C33)))))</f>
        <v>0</v>
      </c>
      <c r="AB33" s="74"/>
      <c r="AC33" s="19" t="str">
        <f>IF($A33="вк","В/К",(IF(AB33=0,"0",(IF(SUMIF(Очки!$A$2:$A$54,AB33,Очки!$B$2:$B$54)=0," ",SUMIF(Очки!$A$2:$A$54,AB33,Очки!$B$2:$B$54))+IF(AB33="ОРГ",0,$C33)))))</f>
        <v>0</v>
      </c>
      <c r="AD33" s="74"/>
      <c r="AE33" s="19" t="str">
        <f>IF($A33="вк","В/К",(IF(AD33=0,"0",(IF(SUMIF(Очки!$A$2:$A$54,AD33,Очки!$B$2:$B$54)=0," ",SUMIF(Очки!$A$2:$A$54,AD33,Очки!$B$2:$B$54))+IF(AD33="ОРГ",0,$C33)))))</f>
        <v>0</v>
      </c>
    </row>
    <row r="34" spans="1:31" ht="13.5" customHeight="1" x14ac:dyDescent="0.2">
      <c r="A34" s="71" t="s">
        <v>48</v>
      </c>
      <c r="B34" s="70">
        <f t="shared" si="0"/>
        <v>22</v>
      </c>
      <c r="C34" s="43">
        <f>SUMIF(Коэффициенты!$A$2:$A$68,D34,Коэффициенты!$B$2:$B$68)</f>
        <v>0</v>
      </c>
      <c r="D34" s="45">
        <f t="shared" si="1"/>
        <v>27</v>
      </c>
      <c r="E34" s="31">
        <v>1987</v>
      </c>
      <c r="F34" s="27" t="s">
        <v>30</v>
      </c>
      <c r="G34" s="27" t="s">
        <v>53</v>
      </c>
      <c r="H34" s="74">
        <v>2</v>
      </c>
      <c r="I34" s="19">
        <f>IF($A34="вк","В/К",(IF(H34=0,"0",(IF(SUMIF(Очки!$A$2:$A$54,H34,Очки!$B$2:$B$54)=0," ",SUMIF(Очки!$A$2:$A$54,H34,Очки!$B$2:$B$54))+IF(H34="ОРГ",0,$C34)))))</f>
        <v>22</v>
      </c>
      <c r="J34" s="74"/>
      <c r="K34" s="19" t="str">
        <f>IF($A34="вк","В/К",(IF(J34=0,"0",(IF(SUMIF(Очки!$A$2:$A$54,J34,Очки!$B$2:$B$54)=0," ",SUMIF(Очки!$A$2:$A$54,J34,Очки!$B$2:$B$54))+IF(J34="ОРГ",0,$C34)))))</f>
        <v>0</v>
      </c>
      <c r="L34" s="74"/>
      <c r="M34" s="19" t="str">
        <f>IF($A34="вк","В/К",(IF(L34=0,"0",(IF(SUMIF(Очки!$A$2:$A$54,L34,Очки!$B$2:$B$54)=0," ",SUMIF(Очки!$A$2:$A$54,L34,Очки!$B$2:$B$54))+IF(L34="ОРГ",0,$C34)))))</f>
        <v>0</v>
      </c>
      <c r="N34" s="74"/>
      <c r="O34" s="19" t="str">
        <f>IF($A34="вк","В/К",(IF(N34=0,"0",(IF(SUMIF(Очки!$A$2:$A$54,N34,Очки!$B$2:$B$54)=0," ",SUMIF(Очки!$A$2:$A$54,N34,Очки!$B$2:$B$54))+IF(N34="ОРГ",0,$C34)))))</f>
        <v>0</v>
      </c>
      <c r="P34" s="74"/>
      <c r="Q34" s="19" t="str">
        <f>IF($A34="вк","В/К",(IF(P34=0,"0",(IF(SUMIF(Очки!$A$2:$A$54,P34,Очки!$B$2:$B$54)=0," ",SUMIF(Очки!$A$2:$A$54,P34,Очки!$B$2:$B$54))+IF(P34="ОРГ",0,$C34)))))</f>
        <v>0</v>
      </c>
      <c r="R34" s="74"/>
      <c r="S34" s="19" t="str">
        <f>IF($A34="вк","В/К",(IF(R34=0,"0",(IF(SUMIF(Очки!$A$2:$A$54,R34,Очки!$B$2:$B$54)=0," ",SUMIF(Очки!$A$2:$A$54,R34,Очки!$B$2:$B$54))+IF(R34="ОРГ",0,$C34)))))</f>
        <v>0</v>
      </c>
      <c r="T34" s="74"/>
      <c r="U34" s="19" t="str">
        <f>IF($A34="вк","В/К",(IF(T34=0,"0",(IF(SUMIF(Очки!$A$2:$A$54,T34,Очки!$B$2:$B$54)=0," ",SUMIF(Очки!$A$2:$A$54,T34,Очки!$B$2:$B$54))+IF(T34="ОРГ",0,$C34)))))</f>
        <v>0</v>
      </c>
      <c r="V34" s="74"/>
      <c r="W34" s="19" t="str">
        <f>IF($A34="вк","В/К",(IF(V34=0,"0",(IF(SUMIF(Очки!$A$2:$A$54,V34,Очки!$B$2:$B$54)=0," ",SUMIF(Очки!$A$2:$A$54,V34,Очки!$B$2:$B$54))+IF(V34="ОРГ",0,$C34)))))</f>
        <v>0</v>
      </c>
      <c r="X34" s="74"/>
      <c r="Y34" s="19" t="str">
        <f>IF($A34="вк","В/К",(IF(X34=0,"0",(IF(SUMIF(Очки!$A$2:$A$54,X34,Очки!$B$2:$B$54)=0," ",SUMIF(Очки!$A$2:$A$54,X34,Очки!$B$2:$B$54))+IF(X34="ОРГ",0,$C34)))))</f>
        <v>0</v>
      </c>
      <c r="Z34" s="74"/>
      <c r="AA34" s="19" t="str">
        <f>IF($A34="вк","В/К",(IF(Z34=0,"0",(IF(SUMIF(Очки!$A$2:$A$54,Z34,Очки!$B$2:$B$54)=0," ",SUMIF(Очки!$A$2:$A$54,Z34,Очки!$B$2:$B$54))+IF(Z34="ОРГ",0,$C34)))))</f>
        <v>0</v>
      </c>
      <c r="AB34" s="74"/>
      <c r="AC34" s="19" t="str">
        <f>IF($A34="вк","В/К",(IF(AB34=0,"0",(IF(SUMIF(Очки!$A$2:$A$54,AB34,Очки!$B$2:$B$54)=0," ",SUMIF(Очки!$A$2:$A$54,AB34,Очки!$B$2:$B$54))+IF(AB34="ОРГ",0,$C34)))))</f>
        <v>0</v>
      </c>
      <c r="AD34" s="74"/>
      <c r="AE34" s="19" t="str">
        <f>IF($A34="вк","В/К",(IF(AD34=0,"0",(IF(SUMIF(Очки!$A$2:$A$54,AD34,Очки!$B$2:$B$54)=0," ",SUMIF(Очки!$A$2:$A$54,AD34,Очки!$B$2:$B$54))+IF(AD34="ОРГ",0,$C34)))))</f>
        <v>0</v>
      </c>
    </row>
    <row r="35" spans="1:31" ht="13.5" customHeight="1" x14ac:dyDescent="0.2">
      <c r="A35" s="71" t="s">
        <v>48</v>
      </c>
      <c r="B35" s="70">
        <f t="shared" si="0"/>
        <v>70</v>
      </c>
      <c r="C35" s="43">
        <f>SUMIF(Коэффициенты!$A$2:$A$68,D35,Коэффициенты!$B$2:$B$68)</f>
        <v>0</v>
      </c>
      <c r="D35" s="45">
        <f t="shared" si="1"/>
        <v>26</v>
      </c>
      <c r="E35" s="31">
        <v>1988</v>
      </c>
      <c r="F35" s="27" t="s">
        <v>31</v>
      </c>
      <c r="G35" s="27" t="s">
        <v>53</v>
      </c>
      <c r="H35" s="74">
        <v>3</v>
      </c>
      <c r="I35" s="19">
        <f>IF($A35="вк","В/К",(IF(H35=0,"0",(IF(SUMIF(Очки!$A$2:$A$54,H35,Очки!$B$2:$B$54)=0," ",SUMIF(Очки!$A$2:$A$54,H35,Очки!$B$2:$B$54))+IF(H35="ОРГ",0,$C35)))))</f>
        <v>20</v>
      </c>
      <c r="J35" s="74"/>
      <c r="K35" s="19" t="str">
        <f>IF($A35="вк","В/К",(IF(J35=0,"0",(IF(SUMIF(Очки!$A$2:$A$54,J35,Очки!$B$2:$B$54)=0," ",SUMIF(Очки!$A$2:$A$54,J35,Очки!$B$2:$B$54))+IF(J35="ОРГ",0,$C35)))))</f>
        <v>0</v>
      </c>
      <c r="L35" s="74"/>
      <c r="M35" s="19" t="str">
        <f>IF($A35="вк","В/К",(IF(L35=0,"0",(IF(SUMIF(Очки!$A$2:$A$54,L35,Очки!$B$2:$B$54)=0," ",SUMIF(Очки!$A$2:$A$54,L35,Очки!$B$2:$B$54))+IF(L35="ОРГ",0,$C35)))))</f>
        <v>0</v>
      </c>
      <c r="N35" s="74"/>
      <c r="O35" s="19" t="str">
        <f>IF($A35="вк","В/К",(IF(N35=0,"0",(IF(SUMIF(Очки!$A$2:$A$54,N35,Очки!$B$2:$B$54)=0," ",SUMIF(Очки!$A$2:$A$54,N35,Очки!$B$2:$B$54))+IF(N35="ОРГ",0,$C35)))))</f>
        <v>0</v>
      </c>
      <c r="P35" s="74"/>
      <c r="Q35" s="19" t="str">
        <f>IF($A35="вк","В/К",(IF(P35=0,"0",(IF(SUMIF(Очки!$A$2:$A$54,P35,Очки!$B$2:$B$54)=0," ",SUMIF(Очки!$A$2:$A$54,P35,Очки!$B$2:$B$54))+IF(P35="ОРГ",0,$C35)))))</f>
        <v>0</v>
      </c>
      <c r="R35" s="74"/>
      <c r="S35" s="19" t="str">
        <f>IF($A35="вк","В/К",(IF(R35=0,"0",(IF(SUMIF(Очки!$A$2:$A$54,R35,Очки!$B$2:$B$54)=0," ",SUMIF(Очки!$A$2:$A$54,R35,Очки!$B$2:$B$54))+IF(R35="ОРГ",0,$C35)))))</f>
        <v>0</v>
      </c>
      <c r="T35" s="74"/>
      <c r="U35" s="19" t="str">
        <f>IF($A35="вк","В/К",(IF(T35=0,"0",(IF(SUMIF(Очки!$A$2:$A$54,T35,Очки!$B$2:$B$54)=0," ",SUMIF(Очки!$A$2:$A$54,T35,Очки!$B$2:$B$54))+IF(T35="ОРГ",0,$C35)))))</f>
        <v>0</v>
      </c>
      <c r="V35" s="74"/>
      <c r="W35" s="19" t="str">
        <f>IF($A35="вк","В/К",(IF(V35=0,"0",(IF(SUMIF(Очки!$A$2:$A$54,V35,Очки!$B$2:$B$54)=0," ",SUMIF(Очки!$A$2:$A$54,V35,Очки!$B$2:$B$54))+IF(V35="ОРГ",0,$C35)))))</f>
        <v>0</v>
      </c>
      <c r="X35" s="74"/>
      <c r="Y35" s="19" t="str">
        <f>IF($A35="вк","В/К",(IF(X35=0,"0",(IF(SUMIF(Очки!$A$2:$A$54,X35,Очки!$B$2:$B$54)=0," ",SUMIF(Очки!$A$2:$A$54,X35,Очки!$B$2:$B$54))+IF(X35="ОРГ",0,$C35)))))</f>
        <v>0</v>
      </c>
      <c r="Z35" s="74">
        <v>1</v>
      </c>
      <c r="AA35" s="19">
        <f>IF($A35="вк","В/К",(IF(Z35=0,"0",(IF(SUMIF(Очки!$A$2:$A$54,Z35,Очки!$B$2:$B$54)=0," ",SUMIF(Очки!$A$2:$A$54,Z35,Очки!$B$2:$B$54))+IF(Z35="ОРГ",0,$C35)))))</f>
        <v>25</v>
      </c>
      <c r="AB35" s="74"/>
      <c r="AC35" s="19" t="str">
        <f>IF($A35="вк","В/К",(IF(AB35=0,"0",(IF(SUMIF(Очки!$A$2:$A$54,AB35,Очки!$B$2:$B$54)=0," ",SUMIF(Очки!$A$2:$A$54,AB35,Очки!$B$2:$B$54))+IF(AB35="ОРГ",0,$C35)))))</f>
        <v>0</v>
      </c>
      <c r="AD35" s="74">
        <v>1</v>
      </c>
      <c r="AE35" s="19">
        <f>IF($A35="вк","В/К",(IF(AD35=0,"0",(IF(SUMIF(Очки!$A$2:$A$54,AD35,Очки!$B$2:$B$54)=0," ",SUMIF(Очки!$A$2:$A$54,AD35,Очки!$B$2:$B$54))+IF(AD35="ОРГ",0,$C35)))))</f>
        <v>25</v>
      </c>
    </row>
    <row r="36" spans="1:31" ht="13.5" customHeight="1" x14ac:dyDescent="0.2">
      <c r="A36" s="71" t="s">
        <v>48</v>
      </c>
      <c r="B36" s="70">
        <f t="shared" si="0"/>
        <v>37</v>
      </c>
      <c r="C36" s="43">
        <f>SUMIF(Коэффициенты!$A$2:$A$68,D36,Коэффициенты!$B$2:$B$68)</f>
        <v>4</v>
      </c>
      <c r="D36" s="45">
        <f t="shared" si="1"/>
        <v>50</v>
      </c>
      <c r="E36" s="31">
        <v>1964</v>
      </c>
      <c r="F36" s="27" t="s">
        <v>60</v>
      </c>
      <c r="G36" s="27" t="s">
        <v>53</v>
      </c>
      <c r="H36" s="74"/>
      <c r="I36" s="19" t="str">
        <f>IF($A36="вк","В/К",(IF(H36=0,"0",(IF(SUMIF(Очки!$A$2:$A$54,H36,Очки!$B$2:$B$54)=0," ",SUMIF(Очки!$A$2:$A$54,H36,Очки!$B$2:$B$54))+IF(H36="ОРГ",0,$C36)))))</f>
        <v>0</v>
      </c>
      <c r="J36" s="74">
        <v>9</v>
      </c>
      <c r="K36" s="19">
        <f>IF($A36="вк","В/К",(IF(J36=0,"0",(IF(SUMIF(Очки!$A$2:$A$54,J36,Очки!$B$2:$B$54)=0," ",SUMIF(Очки!$A$2:$A$54,J36,Очки!$B$2:$B$54))+IF(J36="ОРГ",0,$C36)))))</f>
        <v>18</v>
      </c>
      <c r="L36" s="74"/>
      <c r="M36" s="19" t="str">
        <f>IF($A36="вк","В/К",(IF(L36=0,"0",(IF(SUMIF(Очки!$A$2:$A$54,L36,Очки!$B$2:$B$54)=0," ",SUMIF(Очки!$A$2:$A$54,L36,Очки!$B$2:$B$54))+IF(L36="ОРГ",0,$C36)))))</f>
        <v>0</v>
      </c>
      <c r="N36" s="74"/>
      <c r="O36" s="19" t="str">
        <f>IF($A36="вк","В/К",(IF(N36=0,"0",(IF(SUMIF(Очки!$A$2:$A$54,N36,Очки!$B$2:$B$54)=0," ",SUMIF(Очки!$A$2:$A$54,N36,Очки!$B$2:$B$54))+IF(N36="ОРГ",0,$C36)))))</f>
        <v>0</v>
      </c>
      <c r="P36" s="74"/>
      <c r="Q36" s="19" t="str">
        <f>IF($A36="вк","В/К",(IF(P36=0,"0",(IF(SUMIF(Очки!$A$2:$A$54,P36,Очки!$B$2:$B$54)=0," ",SUMIF(Очки!$A$2:$A$54,P36,Очки!$B$2:$B$54))+IF(P36="ОРГ",0,$C36)))))</f>
        <v>0</v>
      </c>
      <c r="R36" s="74"/>
      <c r="S36" s="19" t="str">
        <f>IF($A36="вк","В/К",(IF(R36=0,"0",(IF(SUMIF(Очки!$A$2:$A$54,R36,Очки!$B$2:$B$54)=0," ",SUMIF(Очки!$A$2:$A$54,R36,Очки!$B$2:$B$54))+IF(R36="ОРГ",0,$C36)))))</f>
        <v>0</v>
      </c>
      <c r="T36" s="74"/>
      <c r="U36" s="19" t="str">
        <f>IF($A36="вк","В/К",(IF(T36=0,"0",(IF(SUMIF(Очки!$A$2:$A$54,T36,Очки!$B$2:$B$54)=0," ",SUMIF(Очки!$A$2:$A$54,T36,Очки!$B$2:$B$54))+IF(T36="ОРГ",0,$C36)))))</f>
        <v>0</v>
      </c>
      <c r="V36" s="74"/>
      <c r="W36" s="19" t="str">
        <f>IF($A36="вк","В/К",(IF(V36=0,"0",(IF(SUMIF(Очки!$A$2:$A$54,V36,Очки!$B$2:$B$54)=0," ",SUMIF(Очки!$A$2:$A$54,V36,Очки!$B$2:$B$54))+IF(V36="ОРГ",0,$C36)))))</f>
        <v>0</v>
      </c>
      <c r="X36" s="74"/>
      <c r="Y36" s="19" t="str">
        <f>IF($A36="вк","В/К",(IF(X36=0,"0",(IF(SUMIF(Очки!$A$2:$A$54,X36,Очки!$B$2:$B$54)=0," ",SUMIF(Очки!$A$2:$A$54,X36,Очки!$B$2:$B$54))+IF(X36="ОРГ",0,$C36)))))</f>
        <v>0</v>
      </c>
      <c r="Z36" s="74"/>
      <c r="AA36" s="19" t="str">
        <f>IF($A36="вк","В/К",(IF(Z36=0,"0",(IF(SUMIF(Очки!$A$2:$A$54,Z36,Очки!$B$2:$B$54)=0," ",SUMIF(Очки!$A$2:$A$54,Z36,Очки!$B$2:$B$54))+IF(Z36="ОРГ",0,$C36)))))</f>
        <v>0</v>
      </c>
      <c r="AB36" s="74"/>
      <c r="AC36" s="19" t="str">
        <f>IF($A36="вк","В/К",(IF(AB36=0,"0",(IF(SUMIF(Очки!$A$2:$A$54,AB36,Очки!$B$2:$B$54)=0," ",SUMIF(Очки!$A$2:$A$54,AB36,Очки!$B$2:$B$54))+IF(AB36="ОРГ",0,$C36)))))</f>
        <v>0</v>
      </c>
      <c r="AD36" s="74">
        <v>8</v>
      </c>
      <c r="AE36" s="19">
        <f>IF($A36="вк","В/К",(IF(AD36=0,"0",(IF(SUMIF(Очки!$A$2:$A$54,AD36,Очки!$B$2:$B$54)=0," ",SUMIF(Очки!$A$2:$A$54,AD36,Очки!$B$2:$B$54))+IF(AD36="ОРГ",0,$C36)))))</f>
        <v>19</v>
      </c>
    </row>
    <row r="37" spans="1:31" ht="13.5" customHeight="1" x14ac:dyDescent="0.2">
      <c r="A37" s="71" t="s">
        <v>48</v>
      </c>
      <c r="B37" s="70">
        <f t="shared" si="0"/>
        <v>18</v>
      </c>
      <c r="C37" s="43">
        <f>SUMIF(Коэффициенты!$A$2:$A$68,D37,Коэффициенты!$B$2:$B$68)</f>
        <v>0</v>
      </c>
      <c r="D37" s="45">
        <f t="shared" si="1"/>
        <v>17</v>
      </c>
      <c r="E37" s="31">
        <v>1997</v>
      </c>
      <c r="F37" s="48" t="s">
        <v>106</v>
      </c>
      <c r="G37" s="48" t="s">
        <v>56</v>
      </c>
      <c r="H37" s="74"/>
      <c r="I37" s="19" t="str">
        <f>IF($A37="вк","В/К",(IF(H37=0,"0",(IF(SUMIF(Очки!$A$2:$A$54,H37,Очки!$B$2:$B$54)=0," ",SUMIF(Очки!$A$2:$A$54,H37,Очки!$B$2:$B$54))+IF(H37="ОРГ",0,$C37)))))</f>
        <v>0</v>
      </c>
      <c r="J37" s="74"/>
      <c r="K37" s="19" t="str">
        <f>IF($A37="вк","В/К",(IF(J37=0,"0",(IF(SUMIF(Очки!$A$2:$A$54,J37,Очки!$B$2:$B$54)=0," ",SUMIF(Очки!$A$2:$A$54,J37,Очки!$B$2:$B$54))+IF(J37="ОРГ",0,$C37)))))</f>
        <v>0</v>
      </c>
      <c r="L37" s="74"/>
      <c r="M37" s="19" t="str">
        <f>IF($A37="вк","В/К",(IF(L37=0,"0",(IF(SUMIF(Очки!$A$2:$A$54,L37,Очки!$B$2:$B$54)=0," ",SUMIF(Очки!$A$2:$A$54,L37,Очки!$B$2:$B$54))+IF(L37="ОРГ",0,$C37)))))</f>
        <v>0</v>
      </c>
      <c r="N37" s="74"/>
      <c r="O37" s="19" t="str">
        <f>IF($A37="вк","В/К",(IF(N37=0,"0",(IF(SUMIF(Очки!$A$2:$A$54,N37,Очки!$B$2:$B$54)=0," ",SUMIF(Очки!$A$2:$A$54,N37,Очки!$B$2:$B$54))+IF(N37="ОРГ",0,$C37)))))</f>
        <v>0</v>
      </c>
      <c r="P37" s="74"/>
      <c r="Q37" s="19" t="str">
        <f>IF($A37="вк","В/К",(IF(P37=0,"0",(IF(SUMIF(Очки!$A$2:$A$54,P37,Очки!$B$2:$B$54)=0," ",SUMIF(Очки!$A$2:$A$54,P37,Очки!$B$2:$B$54))+IF(P37="ОРГ",0,$C37)))))</f>
        <v>0</v>
      </c>
      <c r="R37" s="74"/>
      <c r="S37" s="19" t="str">
        <f>IF($A37="вк","В/К",(IF(R37=0,"0",(IF(SUMIF(Очки!$A$2:$A$54,R37,Очки!$B$2:$B$54)=0," ",SUMIF(Очки!$A$2:$A$54,R37,Очки!$B$2:$B$54))+IF(R37="ОРГ",0,$C37)))))</f>
        <v>0</v>
      </c>
      <c r="T37" s="74"/>
      <c r="U37" s="19" t="str">
        <f>IF($A37="вк","В/К",(IF(T37=0,"0",(IF(SUMIF(Очки!$A$2:$A$54,T37,Очки!$B$2:$B$54)=0," ",SUMIF(Очки!$A$2:$A$54,T37,Очки!$B$2:$B$54))+IF(T37="ОРГ",0,$C37)))))</f>
        <v>0</v>
      </c>
      <c r="V37" s="74"/>
      <c r="W37" s="19" t="str">
        <f>IF($A37="вк","В/К",(IF(V37=0,"0",(IF(SUMIF(Очки!$A$2:$A$54,V37,Очки!$B$2:$B$54)=0," ",SUMIF(Очки!$A$2:$A$54,V37,Очки!$B$2:$B$54))+IF(V37="ОРГ",0,$C37)))))</f>
        <v>0</v>
      </c>
      <c r="X37" s="74">
        <v>5</v>
      </c>
      <c r="Y37" s="19">
        <f>IF($A37="вк","В/К",(IF(X37=0,"0",(IF(SUMIF(Очки!$A$2:$A$54,X37,Очки!$B$2:$B$54)=0," ",SUMIF(Очки!$A$2:$A$54,X37,Очки!$B$2:$B$54))+IF(X37="ОРГ",0,$C37)))))</f>
        <v>18</v>
      </c>
      <c r="Z37" s="74"/>
      <c r="AA37" s="19" t="str">
        <f>IF($A37="вк","В/К",(IF(Z37=0,"0",(IF(SUMIF(Очки!$A$2:$A$54,Z37,Очки!$B$2:$B$54)=0," ",SUMIF(Очки!$A$2:$A$54,Z37,Очки!$B$2:$B$54))+IF(Z37="ОРГ",0,$C37)))))</f>
        <v>0</v>
      </c>
      <c r="AB37" s="74"/>
      <c r="AC37" s="19" t="str">
        <f>IF($A37="вк","В/К",(IF(AB37=0,"0",(IF(SUMIF(Очки!$A$2:$A$54,AB37,Очки!$B$2:$B$54)=0," ",SUMIF(Очки!$A$2:$A$54,AB37,Очки!$B$2:$B$54))+IF(AB37="ОРГ",0,$C37)))))</f>
        <v>0</v>
      </c>
      <c r="AD37" s="74"/>
      <c r="AE37" s="19" t="str">
        <f>IF($A37="вк","В/К",(IF(AD37=0,"0",(IF(SUMIF(Очки!$A$2:$A$54,AD37,Очки!$B$2:$B$54)=0," ",SUMIF(Очки!$A$2:$A$54,AD37,Очки!$B$2:$B$54))+IF(AD37="ОРГ",0,$C37)))))</f>
        <v>0</v>
      </c>
    </row>
    <row r="38" spans="1:31" ht="13.5" customHeight="1" x14ac:dyDescent="0.2">
      <c r="A38" s="71" t="s">
        <v>48</v>
      </c>
      <c r="B38" s="70">
        <f t="shared" ref="B38:B74" si="2">SUM(I38,K38,M38,O38,Q38,S38,U38,W38,Y38,AA38,AC38,AE38)</f>
        <v>16</v>
      </c>
      <c r="C38" s="43">
        <f>SUMIF(Коэффициенты!$A$2:$A$68,D38,Коэффициенты!$B$2:$B$68)</f>
        <v>0</v>
      </c>
      <c r="D38" s="45">
        <f t="shared" ref="D38:D74" si="3">$D$1-E38</f>
        <v>34</v>
      </c>
      <c r="E38" s="31">
        <v>1980</v>
      </c>
      <c r="F38" s="27" t="s">
        <v>86</v>
      </c>
      <c r="G38" s="27" t="s">
        <v>78</v>
      </c>
      <c r="H38" s="74"/>
      <c r="I38" s="19" t="str">
        <f>IF($A38="вк","В/К",(IF(H38=0,"0",(IF(SUMIF(Очки!$A$2:$A$54,H38,Очки!$B$2:$B$54)=0," ",SUMIF(Очки!$A$2:$A$54,H38,Очки!$B$2:$B$54))+IF(H38="ОРГ",0,$C38)))))</f>
        <v>0</v>
      </c>
      <c r="J38" s="74"/>
      <c r="K38" s="19" t="str">
        <f>IF($A38="вк","В/К",(IF(J38=0,"0",(IF(SUMIF(Очки!$A$2:$A$54,J38,Очки!$B$2:$B$54)=0," ",SUMIF(Очки!$A$2:$A$54,J38,Очки!$B$2:$B$54))+IF(J38="ОРГ",0,$C38)))))</f>
        <v>0</v>
      </c>
      <c r="L38" s="74"/>
      <c r="M38" s="19" t="str">
        <f>IF($A38="вк","В/К",(IF(L38=0,"0",(IF(SUMIF(Очки!$A$2:$A$54,L38,Очки!$B$2:$B$54)=0," ",SUMIF(Очки!$A$2:$A$54,L38,Очки!$B$2:$B$54))+IF(L38="ОРГ",0,$C38)))))</f>
        <v>0</v>
      </c>
      <c r="N38" s="74"/>
      <c r="O38" s="19" t="str">
        <f>IF($A38="вк","В/К",(IF(N38=0,"0",(IF(SUMIF(Очки!$A$2:$A$54,N38,Очки!$B$2:$B$54)=0," ",SUMIF(Очки!$A$2:$A$54,N38,Очки!$B$2:$B$54))+IF(N38="ОРГ",0,$C38)))))</f>
        <v>0</v>
      </c>
      <c r="P38" s="74">
        <v>7</v>
      </c>
      <c r="Q38" s="19">
        <f>IF($A38="вк","В/К",(IF(P38=0,"0",(IF(SUMIF(Очки!$A$2:$A$54,P38,Очки!$B$2:$B$54)=0," ",SUMIF(Очки!$A$2:$A$54,P38,Очки!$B$2:$B$54))+IF(P38="ОРГ",0,$C38)))))</f>
        <v>16</v>
      </c>
      <c r="R38" s="74"/>
      <c r="S38" s="19" t="str">
        <f>IF($A38="вк","В/К",(IF(R38=0,"0",(IF(SUMIF(Очки!$A$2:$A$54,R38,Очки!$B$2:$B$54)=0," ",SUMIF(Очки!$A$2:$A$54,R38,Очки!$B$2:$B$54))+IF(R38="ОРГ",0,$C38)))))</f>
        <v>0</v>
      </c>
      <c r="T38" s="74"/>
      <c r="U38" s="19" t="str">
        <f>IF($A38="вк","В/К",(IF(T38=0,"0",(IF(SUMIF(Очки!$A$2:$A$54,T38,Очки!$B$2:$B$54)=0," ",SUMIF(Очки!$A$2:$A$54,T38,Очки!$B$2:$B$54))+IF(T38="ОРГ",0,$C38)))))</f>
        <v>0</v>
      </c>
      <c r="V38" s="74"/>
      <c r="W38" s="19" t="str">
        <f>IF($A38="вк","В/К",(IF(V38=0,"0",(IF(SUMIF(Очки!$A$2:$A$54,V38,Очки!$B$2:$B$54)=0," ",SUMIF(Очки!$A$2:$A$54,V38,Очки!$B$2:$B$54))+IF(V38="ОРГ",0,$C38)))))</f>
        <v>0</v>
      </c>
      <c r="X38" s="74"/>
      <c r="Y38" s="19" t="str">
        <f>IF($A38="вк","В/К",(IF(X38=0,"0",(IF(SUMIF(Очки!$A$2:$A$54,X38,Очки!$B$2:$B$54)=0," ",SUMIF(Очки!$A$2:$A$54,X38,Очки!$B$2:$B$54))+IF(X38="ОРГ",0,$C38)))))</f>
        <v>0</v>
      </c>
      <c r="Z38" s="74"/>
      <c r="AA38" s="19" t="str">
        <f>IF($A38="вк","В/К",(IF(Z38=0,"0",(IF(SUMIF(Очки!$A$2:$A$54,Z38,Очки!$B$2:$B$54)=0," ",SUMIF(Очки!$A$2:$A$54,Z38,Очки!$B$2:$B$54))+IF(Z38="ОРГ",0,$C38)))))</f>
        <v>0</v>
      </c>
      <c r="AB38" s="74"/>
      <c r="AC38" s="19" t="str">
        <f>IF($A38="вк","В/К",(IF(AB38=0,"0",(IF(SUMIF(Очки!$A$2:$A$54,AB38,Очки!$B$2:$B$54)=0," ",SUMIF(Очки!$A$2:$A$54,AB38,Очки!$B$2:$B$54))+IF(AB38="ОРГ",0,$C38)))))</f>
        <v>0</v>
      </c>
      <c r="AD38" s="74"/>
      <c r="AE38" s="19" t="str">
        <f>IF($A38="вк","В/К",(IF(AD38=0,"0",(IF(SUMIF(Очки!$A$2:$A$54,AD38,Очки!$B$2:$B$54)=0," ",SUMIF(Очки!$A$2:$A$54,AD38,Очки!$B$2:$B$54))+IF(AD38="ОРГ",0,$C38)))))</f>
        <v>0</v>
      </c>
    </row>
    <row r="39" spans="1:31" ht="13.5" customHeight="1" x14ac:dyDescent="0.2">
      <c r="A39" s="71" t="s">
        <v>48</v>
      </c>
      <c r="B39" s="70">
        <f t="shared" si="2"/>
        <v>16</v>
      </c>
      <c r="C39" s="43">
        <f>SUMIF(Коэффициенты!$A$2:$A$68,D39,Коэффициенты!$B$2:$B$68)</f>
        <v>0</v>
      </c>
      <c r="D39" s="45">
        <f t="shared" si="3"/>
        <v>28</v>
      </c>
      <c r="E39" s="31">
        <v>1986</v>
      </c>
      <c r="F39" s="27" t="s">
        <v>92</v>
      </c>
      <c r="G39" s="27" t="s">
        <v>62</v>
      </c>
      <c r="H39" s="74"/>
      <c r="I39" s="19" t="str">
        <f>IF($A39="вк","В/К",(IF(H39=0,"0",(IF(SUMIF(Очки!$A$2:$A$54,H39,Очки!$B$2:$B$54)=0," ",SUMIF(Очки!$A$2:$A$54,H39,Очки!$B$2:$B$54))+IF(H39="ОРГ",0,$C39)))))</f>
        <v>0</v>
      </c>
      <c r="J39" s="74"/>
      <c r="K39" s="19" t="str">
        <f>IF($A39="вк","В/К",(IF(J39=0,"0",(IF(SUMIF(Очки!$A$2:$A$54,J39,Очки!$B$2:$B$54)=0," ",SUMIF(Очки!$A$2:$A$54,J39,Очки!$B$2:$B$54))+IF(J39="ОРГ",0,$C39)))))</f>
        <v>0</v>
      </c>
      <c r="L39" s="74"/>
      <c r="M39" s="19" t="str">
        <f>IF($A39="вк","В/К",(IF(L39=0,"0",(IF(SUMIF(Очки!$A$2:$A$54,L39,Очки!$B$2:$B$54)=0," ",SUMIF(Очки!$A$2:$A$54,L39,Очки!$B$2:$B$54))+IF(L39="ОРГ",0,$C39)))))</f>
        <v>0</v>
      </c>
      <c r="N39" s="74"/>
      <c r="O39" s="19" t="str">
        <f>IF($A39="вк","В/К",(IF(N39=0,"0",(IF(SUMIF(Очки!$A$2:$A$54,N39,Очки!$B$2:$B$54)=0," ",SUMIF(Очки!$A$2:$A$54,N39,Очки!$B$2:$B$54))+IF(N39="ОРГ",0,$C39)))))</f>
        <v>0</v>
      </c>
      <c r="P39" s="74"/>
      <c r="Q39" s="19" t="str">
        <f>IF($A39="вк","В/К",(IF(P39=0,"0",(IF(SUMIF(Очки!$A$2:$A$54,P39,Очки!$B$2:$B$54)=0," ",SUMIF(Очки!$A$2:$A$54,P39,Очки!$B$2:$B$54))+IF(P39="ОРГ",0,$C39)))))</f>
        <v>0</v>
      </c>
      <c r="R39" s="74"/>
      <c r="S39" s="19" t="str">
        <f>IF($A39="вк","В/К",(IF(R39=0,"0",(IF(SUMIF(Очки!$A$2:$A$54,R39,Очки!$B$2:$B$54)=0," ",SUMIF(Очки!$A$2:$A$54,R39,Очки!$B$2:$B$54))+IF(R39="ОРГ",0,$C39)))))</f>
        <v>0</v>
      </c>
      <c r="T39" s="74">
        <v>7</v>
      </c>
      <c r="U39" s="19">
        <f>IF($A39="вк","В/К",(IF(T39=0,"0",(IF(SUMIF(Очки!$A$2:$A$54,T39,Очки!$B$2:$B$54)=0," ",SUMIF(Очки!$A$2:$A$54,T39,Очки!$B$2:$B$54))+IF(T39="ОРГ",0,$C39)))))</f>
        <v>16</v>
      </c>
      <c r="V39" s="74"/>
      <c r="W39" s="19" t="str">
        <f>IF($A39="вк","В/К",(IF(V39=0,"0",(IF(SUMIF(Очки!$A$2:$A$54,V39,Очки!$B$2:$B$54)=0," ",SUMIF(Очки!$A$2:$A$54,V39,Очки!$B$2:$B$54))+IF(V39="ОРГ",0,$C39)))))</f>
        <v>0</v>
      </c>
      <c r="X39" s="74"/>
      <c r="Y39" s="19" t="str">
        <f>IF($A39="вк","В/К",(IF(X39=0,"0",(IF(SUMIF(Очки!$A$2:$A$54,X39,Очки!$B$2:$B$54)=0," ",SUMIF(Очки!$A$2:$A$54,X39,Очки!$B$2:$B$54))+IF(X39="ОРГ",0,$C39)))))</f>
        <v>0</v>
      </c>
      <c r="Z39" s="74"/>
      <c r="AA39" s="19" t="str">
        <f>IF($A39="вк","В/К",(IF(Z39=0,"0",(IF(SUMIF(Очки!$A$2:$A$54,Z39,Очки!$B$2:$B$54)=0," ",SUMIF(Очки!$A$2:$A$54,Z39,Очки!$B$2:$B$54))+IF(Z39="ОРГ",0,$C39)))))</f>
        <v>0</v>
      </c>
      <c r="AB39" s="74"/>
      <c r="AC39" s="19" t="str">
        <f>IF($A39="вк","В/К",(IF(AB39=0,"0",(IF(SUMIF(Очки!$A$2:$A$54,AB39,Очки!$B$2:$B$54)=0," ",SUMIF(Очки!$A$2:$A$54,AB39,Очки!$B$2:$B$54))+IF(AB39="ОРГ",0,$C39)))))</f>
        <v>0</v>
      </c>
      <c r="AD39" s="74"/>
      <c r="AE39" s="19" t="str">
        <f>IF($A39="вк","В/К",(IF(AD39=0,"0",(IF(SUMIF(Очки!$A$2:$A$54,AD39,Очки!$B$2:$B$54)=0," ",SUMIF(Очки!$A$2:$A$54,AD39,Очки!$B$2:$B$54))+IF(AD39="ОРГ",0,$C39)))))</f>
        <v>0</v>
      </c>
    </row>
    <row r="40" spans="1:31" ht="13.5" customHeight="1" x14ac:dyDescent="0.2">
      <c r="A40" s="71" t="s">
        <v>48</v>
      </c>
      <c r="B40" s="70">
        <f t="shared" si="2"/>
        <v>15</v>
      </c>
      <c r="C40" s="43">
        <f>SUMIF(Коэффициенты!$A$2:$A$68,D40,Коэффициенты!$B$2:$B$68)</f>
        <v>2</v>
      </c>
      <c r="D40" s="45">
        <f t="shared" si="3"/>
        <v>36</v>
      </c>
      <c r="E40" s="31">
        <v>1978</v>
      </c>
      <c r="F40" s="27" t="s">
        <v>93</v>
      </c>
      <c r="G40" s="27" t="s">
        <v>54</v>
      </c>
      <c r="H40" s="74"/>
      <c r="I40" s="19" t="str">
        <f>IF($A40="вк","В/К",(IF(H40=0,"0",(IF(SUMIF(Очки!$A$2:$A$54,H40,Очки!$B$2:$B$54)=0," ",SUMIF(Очки!$A$2:$A$54,H40,Очки!$B$2:$B$54))+IF(H40="ОРГ",0,$C40)))))</f>
        <v>0</v>
      </c>
      <c r="J40" s="74"/>
      <c r="K40" s="19" t="str">
        <f>IF($A40="вк","В/К",(IF(J40=0,"0",(IF(SUMIF(Очки!$A$2:$A$54,J40,Очки!$B$2:$B$54)=0," ",SUMIF(Очки!$A$2:$A$54,J40,Очки!$B$2:$B$54))+IF(J40="ОРГ",0,$C40)))))</f>
        <v>0</v>
      </c>
      <c r="L40" s="74"/>
      <c r="M40" s="19" t="str">
        <f>IF($A40="вк","В/К",(IF(L40=0,"0",(IF(SUMIF(Очки!$A$2:$A$54,L40,Очки!$B$2:$B$54)=0," ",SUMIF(Очки!$A$2:$A$54,L40,Очки!$B$2:$B$54))+IF(L40="ОРГ",0,$C40)))))</f>
        <v>0</v>
      </c>
      <c r="N40" s="74"/>
      <c r="O40" s="19" t="str">
        <f>IF($A40="вк","В/К",(IF(N40=0,"0",(IF(SUMIF(Очки!$A$2:$A$54,N40,Очки!$B$2:$B$54)=0," ",SUMIF(Очки!$A$2:$A$54,N40,Очки!$B$2:$B$54))+IF(N40="ОРГ",0,$C40)))))</f>
        <v>0</v>
      </c>
      <c r="P40" s="74"/>
      <c r="Q40" s="19" t="str">
        <f>IF($A40="вк","В/К",(IF(P40=0,"0",(IF(SUMIF(Очки!$A$2:$A$54,P40,Очки!$B$2:$B$54)=0," ",SUMIF(Очки!$A$2:$A$54,P40,Очки!$B$2:$B$54))+IF(P40="ОРГ",0,$C40)))))</f>
        <v>0</v>
      </c>
      <c r="R40" s="74"/>
      <c r="S40" s="19" t="str">
        <f>IF($A40="вк","В/К",(IF(R40=0,"0",(IF(SUMIF(Очки!$A$2:$A$54,R40,Очки!$B$2:$B$54)=0," ",SUMIF(Очки!$A$2:$A$54,R40,Очки!$B$2:$B$54))+IF(R40="ОРГ",0,$C40)))))</f>
        <v>0</v>
      </c>
      <c r="T40" s="74">
        <v>10</v>
      </c>
      <c r="U40" s="19">
        <f>IF($A40="вк","В/К",(IF(T40=0,"0",(IF(SUMIF(Очки!$A$2:$A$54,T40,Очки!$B$2:$B$54)=0," ",SUMIF(Очки!$A$2:$A$54,T40,Очки!$B$2:$B$54))+IF(T40="ОРГ",0,$C40)))))</f>
        <v>15</v>
      </c>
      <c r="V40" s="74"/>
      <c r="W40" s="19" t="str">
        <f>IF($A40="вк","В/К",(IF(V40=0,"0",(IF(SUMIF(Очки!$A$2:$A$54,V40,Очки!$B$2:$B$54)=0," ",SUMIF(Очки!$A$2:$A$54,V40,Очки!$B$2:$B$54))+IF(V40="ОРГ",0,$C40)))))</f>
        <v>0</v>
      </c>
      <c r="X40" s="74"/>
      <c r="Y40" s="19" t="str">
        <f>IF($A40="вк","В/К",(IF(X40=0,"0",(IF(SUMIF(Очки!$A$2:$A$54,X40,Очки!$B$2:$B$54)=0," ",SUMIF(Очки!$A$2:$A$54,X40,Очки!$B$2:$B$54))+IF(X40="ОРГ",0,$C40)))))</f>
        <v>0</v>
      </c>
      <c r="Z40" s="74"/>
      <c r="AA40" s="19" t="str">
        <f>IF($A40="вк","В/К",(IF(Z40=0,"0",(IF(SUMIF(Очки!$A$2:$A$54,Z40,Очки!$B$2:$B$54)=0," ",SUMIF(Очки!$A$2:$A$54,Z40,Очки!$B$2:$B$54))+IF(Z40="ОРГ",0,$C40)))))</f>
        <v>0</v>
      </c>
      <c r="AB40" s="74"/>
      <c r="AC40" s="19" t="str">
        <f>IF($A40="вк","В/К",(IF(AB40=0,"0",(IF(SUMIF(Очки!$A$2:$A$54,AB40,Очки!$B$2:$B$54)=0," ",SUMIF(Очки!$A$2:$A$54,AB40,Очки!$B$2:$B$54))+IF(AB40="ОРГ",0,$C40)))))</f>
        <v>0</v>
      </c>
      <c r="AD40" s="74"/>
      <c r="AE40" s="19" t="str">
        <f>IF($A40="вк","В/К",(IF(AD40=0,"0",(IF(SUMIF(Очки!$A$2:$A$54,AD40,Очки!$B$2:$B$54)=0," ",SUMIF(Очки!$A$2:$A$54,AD40,Очки!$B$2:$B$54))+IF(AD40="ОРГ",0,$C40)))))</f>
        <v>0</v>
      </c>
    </row>
    <row r="41" spans="1:31" ht="13.5" customHeight="1" x14ac:dyDescent="0.2">
      <c r="A41" s="71" t="s">
        <v>48</v>
      </c>
      <c r="B41" s="70">
        <f t="shared" si="2"/>
        <v>15</v>
      </c>
      <c r="C41" s="43">
        <f>SUMIF(Коэффициенты!$A$2:$A$68,D41,Коэффициенты!$B$2:$B$68)</f>
        <v>0</v>
      </c>
      <c r="D41" s="45">
        <f t="shared" si="3"/>
        <v>16</v>
      </c>
      <c r="E41" s="31">
        <v>1998</v>
      </c>
      <c r="F41" s="27" t="s">
        <v>107</v>
      </c>
      <c r="G41" s="27" t="s">
        <v>110</v>
      </c>
      <c r="H41" s="74"/>
      <c r="I41" s="19" t="str">
        <f>IF($A41="вк","В/К",(IF(H41=0,"0",(IF(SUMIF(Очки!$A$2:$A$54,H41,Очки!$B$2:$B$54)=0," ",SUMIF(Очки!$A$2:$A$54,H41,Очки!$B$2:$B$54))+IF(H41="ОРГ",0,$C41)))))</f>
        <v>0</v>
      </c>
      <c r="J41" s="74"/>
      <c r="K41" s="19" t="str">
        <f>IF($A41="вк","В/К",(IF(J41=0,"0",(IF(SUMIF(Очки!$A$2:$A$54,J41,Очки!$B$2:$B$54)=0," ",SUMIF(Очки!$A$2:$A$54,J41,Очки!$B$2:$B$54))+IF(J41="ОРГ",0,$C41)))))</f>
        <v>0</v>
      </c>
      <c r="L41" s="74"/>
      <c r="M41" s="19" t="str">
        <f>IF($A41="вк","В/К",(IF(L41=0,"0",(IF(SUMIF(Очки!$A$2:$A$54,L41,Очки!$B$2:$B$54)=0," ",SUMIF(Очки!$A$2:$A$54,L41,Очки!$B$2:$B$54))+IF(L41="ОРГ",0,$C41)))))</f>
        <v>0</v>
      </c>
      <c r="N41" s="74"/>
      <c r="O41" s="19" t="str">
        <f>IF($A41="вк","В/К",(IF(N41=0,"0",(IF(SUMIF(Очки!$A$2:$A$54,N41,Очки!$B$2:$B$54)=0," ",SUMIF(Очки!$A$2:$A$54,N41,Очки!$B$2:$B$54))+IF(N41="ОРГ",0,$C41)))))</f>
        <v>0</v>
      </c>
      <c r="P41" s="74"/>
      <c r="Q41" s="19" t="str">
        <f>IF($A41="вк","В/К",(IF(P41=0,"0",(IF(SUMIF(Очки!$A$2:$A$54,P41,Очки!$B$2:$B$54)=0," ",SUMIF(Очки!$A$2:$A$54,P41,Очки!$B$2:$B$54))+IF(P41="ОРГ",0,$C41)))))</f>
        <v>0</v>
      </c>
      <c r="R41" s="74"/>
      <c r="S41" s="19" t="str">
        <f>IF($A41="вк","В/К",(IF(R41=0,"0",(IF(SUMIF(Очки!$A$2:$A$54,R41,Очки!$B$2:$B$54)=0," ",SUMIF(Очки!$A$2:$A$54,R41,Очки!$B$2:$B$54))+IF(R41="ОРГ",0,$C41)))))</f>
        <v>0</v>
      </c>
      <c r="T41" s="74"/>
      <c r="U41" s="19" t="str">
        <f>IF($A41="вк","В/К",(IF(T41=0,"0",(IF(SUMIF(Очки!$A$2:$A$54,T41,Очки!$B$2:$B$54)=0," ",SUMIF(Очки!$A$2:$A$54,T41,Очки!$B$2:$B$54))+IF(T41="ОРГ",0,$C41)))))</f>
        <v>0</v>
      </c>
      <c r="V41" s="74"/>
      <c r="W41" s="19" t="str">
        <f>IF($A41="вк","В/К",(IF(V41=0,"0",(IF(SUMIF(Очки!$A$2:$A$54,V41,Очки!$B$2:$B$54)=0," ",SUMIF(Очки!$A$2:$A$54,V41,Очки!$B$2:$B$54))+IF(V41="ОРГ",0,$C41)))))</f>
        <v>0</v>
      </c>
      <c r="X41" s="74">
        <v>8</v>
      </c>
      <c r="Y41" s="19">
        <f>IF($A41="вк","В/К",(IF(X41=0,"0",(IF(SUMIF(Очки!$A$2:$A$54,X41,Очки!$B$2:$B$54)=0," ",SUMIF(Очки!$A$2:$A$54,X41,Очки!$B$2:$B$54))+IF(X41="ОРГ",0,$C41)))))</f>
        <v>15</v>
      </c>
      <c r="Z41" s="74"/>
      <c r="AA41" s="19" t="str">
        <f>IF($A41="вк","В/К",(IF(Z41=0,"0",(IF(SUMIF(Очки!$A$2:$A$54,Z41,Очки!$B$2:$B$54)=0," ",SUMIF(Очки!$A$2:$A$54,Z41,Очки!$B$2:$B$54))+IF(Z41="ОРГ",0,$C41)))))</f>
        <v>0</v>
      </c>
      <c r="AB41" s="74"/>
      <c r="AC41" s="19" t="str">
        <f>IF($A41="вк","В/К",(IF(AB41=0,"0",(IF(SUMIF(Очки!$A$2:$A$54,AB41,Очки!$B$2:$B$54)=0," ",SUMIF(Очки!$A$2:$A$54,AB41,Очки!$B$2:$B$54))+IF(AB41="ОРГ",0,$C41)))))</f>
        <v>0</v>
      </c>
      <c r="AD41" s="74"/>
      <c r="AE41" s="19" t="str">
        <f>IF($A41="вк","В/К",(IF(AD41=0,"0",(IF(SUMIF(Очки!$A$2:$A$54,AD41,Очки!$B$2:$B$54)=0," ",SUMIF(Очки!$A$2:$A$54,AD41,Очки!$B$2:$B$54))+IF(AD41="ОРГ",0,$C41)))))</f>
        <v>0</v>
      </c>
    </row>
    <row r="42" spans="1:31" ht="13.5" customHeight="1" x14ac:dyDescent="0.2">
      <c r="A42" s="71" t="s">
        <v>48</v>
      </c>
      <c r="B42" s="70">
        <f t="shared" si="2"/>
        <v>12</v>
      </c>
      <c r="C42" s="43">
        <f>SUMIF(Коэффициенты!$A$2:$A$68,D42,Коэффициенты!$B$2:$B$68)</f>
        <v>3</v>
      </c>
      <c r="D42" s="45">
        <f t="shared" si="3"/>
        <v>40</v>
      </c>
      <c r="E42" s="31">
        <v>1974</v>
      </c>
      <c r="F42" s="27" t="s">
        <v>40</v>
      </c>
      <c r="G42" s="27" t="s">
        <v>54</v>
      </c>
      <c r="H42" s="74">
        <v>14</v>
      </c>
      <c r="I42" s="19">
        <f>IF($A42="вк","В/К",(IF(H42=0,"0",(IF(SUMIF(Очки!$A$2:$A$54,H42,Очки!$B$2:$B$54)=0," ",SUMIF(Очки!$A$2:$A$54,H42,Очки!$B$2:$B$54))+IF(H42="ОРГ",0,$C42)))))</f>
        <v>12</v>
      </c>
      <c r="J42" s="74"/>
      <c r="K42" s="19" t="str">
        <f>IF($A42="вк","В/К",(IF(J42=0,"0",(IF(SUMIF(Очки!$A$2:$A$54,J42,Очки!$B$2:$B$54)=0," ",SUMIF(Очки!$A$2:$A$54,J42,Очки!$B$2:$B$54))+IF(J42="ОРГ",0,$C42)))))</f>
        <v>0</v>
      </c>
      <c r="L42" s="74"/>
      <c r="M42" s="19" t="str">
        <f>IF($A42="вк","В/К",(IF(L42=0,"0",(IF(SUMIF(Очки!$A$2:$A$54,L42,Очки!$B$2:$B$54)=0," ",SUMIF(Очки!$A$2:$A$54,L42,Очки!$B$2:$B$54))+IF(L42="ОРГ",0,$C42)))))</f>
        <v>0</v>
      </c>
      <c r="N42" s="74"/>
      <c r="O42" s="19" t="str">
        <f>IF($A42="вк","В/К",(IF(N42=0,"0",(IF(SUMIF(Очки!$A$2:$A$54,N42,Очки!$B$2:$B$54)=0," ",SUMIF(Очки!$A$2:$A$54,N42,Очки!$B$2:$B$54))+IF(N42="ОРГ",0,$C42)))))</f>
        <v>0</v>
      </c>
      <c r="P42" s="74"/>
      <c r="Q42" s="19" t="str">
        <f>IF($A42="вк","В/К",(IF(P42=0,"0",(IF(SUMIF(Очки!$A$2:$A$54,P42,Очки!$B$2:$B$54)=0," ",SUMIF(Очки!$A$2:$A$54,P42,Очки!$B$2:$B$54))+IF(P42="ОРГ",0,$C42)))))</f>
        <v>0</v>
      </c>
      <c r="R42" s="74"/>
      <c r="S42" s="19" t="str">
        <f>IF($A42="вк","В/К",(IF(R42=0,"0",(IF(SUMIF(Очки!$A$2:$A$54,R42,Очки!$B$2:$B$54)=0," ",SUMIF(Очки!$A$2:$A$54,R42,Очки!$B$2:$B$54))+IF(R42="ОРГ",0,$C42)))))</f>
        <v>0</v>
      </c>
      <c r="T42" s="74"/>
      <c r="U42" s="19" t="str">
        <f>IF($A42="вк","В/К",(IF(T42=0,"0",(IF(SUMIF(Очки!$A$2:$A$54,T42,Очки!$B$2:$B$54)=0," ",SUMIF(Очки!$A$2:$A$54,T42,Очки!$B$2:$B$54))+IF(T42="ОРГ",0,$C42)))))</f>
        <v>0</v>
      </c>
      <c r="V42" s="74"/>
      <c r="W42" s="19" t="str">
        <f>IF($A42="вк","В/К",(IF(V42=0,"0",(IF(SUMIF(Очки!$A$2:$A$54,V42,Очки!$B$2:$B$54)=0," ",SUMIF(Очки!$A$2:$A$54,V42,Очки!$B$2:$B$54))+IF(V42="ОРГ",0,$C42)))))</f>
        <v>0</v>
      </c>
      <c r="X42" s="74"/>
      <c r="Y42" s="19" t="str">
        <f>IF($A42="вк","В/К",(IF(X42=0,"0",(IF(SUMIF(Очки!$A$2:$A$54,X42,Очки!$B$2:$B$54)=0," ",SUMIF(Очки!$A$2:$A$54,X42,Очки!$B$2:$B$54))+IF(X42="ОРГ",0,$C42)))))</f>
        <v>0</v>
      </c>
      <c r="Z42" s="74"/>
      <c r="AA42" s="19" t="str">
        <f>IF($A42="вк","В/К",(IF(Z42=0,"0",(IF(SUMIF(Очки!$A$2:$A$54,Z42,Очки!$B$2:$B$54)=0," ",SUMIF(Очки!$A$2:$A$54,Z42,Очки!$B$2:$B$54))+IF(Z42="ОРГ",0,$C42)))))</f>
        <v>0</v>
      </c>
      <c r="AB42" s="74"/>
      <c r="AC42" s="19" t="str">
        <f>IF($A42="вк","В/К",(IF(AB42=0,"0",(IF(SUMIF(Очки!$A$2:$A$54,AB42,Очки!$B$2:$B$54)=0," ",SUMIF(Очки!$A$2:$A$54,AB42,Очки!$B$2:$B$54))+IF(AB42="ОРГ",0,$C42)))))</f>
        <v>0</v>
      </c>
      <c r="AD42" s="74"/>
      <c r="AE42" s="19" t="str">
        <f>IF($A42="вк","В/К",(IF(AD42=0,"0",(IF(SUMIF(Очки!$A$2:$A$54,AD42,Очки!$B$2:$B$54)=0," ",SUMIF(Очки!$A$2:$A$54,AD42,Очки!$B$2:$B$54))+IF(AD42="ОРГ",0,$C42)))))</f>
        <v>0</v>
      </c>
    </row>
    <row r="43" spans="1:31" ht="13.5" customHeight="1" x14ac:dyDescent="0.2">
      <c r="A43" s="71" t="s">
        <v>48</v>
      </c>
      <c r="B43" s="70">
        <f t="shared" si="2"/>
        <v>11</v>
      </c>
      <c r="C43" s="43">
        <f>SUMIF(Коэффициенты!$A$2:$A$68,D43,Коэффициенты!$B$2:$B$68)</f>
        <v>0</v>
      </c>
      <c r="D43" s="45">
        <f t="shared" si="3"/>
        <v>16</v>
      </c>
      <c r="E43" s="31">
        <v>1998</v>
      </c>
      <c r="F43" s="27" t="s">
        <v>51</v>
      </c>
      <c r="G43" s="27" t="s">
        <v>72</v>
      </c>
      <c r="H43" s="74"/>
      <c r="I43" s="19" t="str">
        <f>IF($A43="вк","В/К",(IF(H43=0,"0",(IF(SUMIF(Очки!$A$2:$A$54,H43,Очки!$B$2:$B$54)=0," ",SUMIF(Очки!$A$2:$A$54,H43,Очки!$B$2:$B$54))+IF(H43="ОРГ",0,$C43)))))</f>
        <v>0</v>
      </c>
      <c r="J43" s="74">
        <v>12</v>
      </c>
      <c r="K43" s="19">
        <f>IF($A43="вк","В/К",(IF(J43=0,"0",(IF(SUMIF(Очки!$A$2:$A$54,J43,Очки!$B$2:$B$54)=0," ",SUMIF(Очки!$A$2:$A$54,J43,Очки!$B$2:$B$54))+IF(J43="ОРГ",0,$C43)))))</f>
        <v>11</v>
      </c>
      <c r="L43" s="74"/>
      <c r="M43" s="19" t="str">
        <f>IF($A43="вк","В/К",(IF(L43=0,"0",(IF(SUMIF(Очки!$A$2:$A$54,L43,Очки!$B$2:$B$54)=0," ",SUMIF(Очки!$A$2:$A$54,L43,Очки!$B$2:$B$54))+IF(L43="ОРГ",0,$C43)))))</f>
        <v>0</v>
      </c>
      <c r="N43" s="74"/>
      <c r="O43" s="19" t="str">
        <f>IF($A43="вк","В/К",(IF(N43=0,"0",(IF(SUMIF(Очки!$A$2:$A$54,N43,Очки!$B$2:$B$54)=0," ",SUMIF(Очки!$A$2:$A$54,N43,Очки!$B$2:$B$54))+IF(N43="ОРГ",0,$C43)))))</f>
        <v>0</v>
      </c>
      <c r="P43" s="74"/>
      <c r="Q43" s="19" t="str">
        <f>IF($A43="вк","В/К",(IF(P43=0,"0",(IF(SUMIF(Очки!$A$2:$A$54,P43,Очки!$B$2:$B$54)=0," ",SUMIF(Очки!$A$2:$A$54,P43,Очки!$B$2:$B$54))+IF(P43="ОРГ",0,$C43)))))</f>
        <v>0</v>
      </c>
      <c r="R43" s="74"/>
      <c r="S43" s="19" t="str">
        <f>IF($A43="вк","В/К",(IF(R43=0,"0",(IF(SUMIF(Очки!$A$2:$A$54,R43,Очки!$B$2:$B$54)=0," ",SUMIF(Очки!$A$2:$A$54,R43,Очки!$B$2:$B$54))+IF(R43="ОРГ",0,$C43)))))</f>
        <v>0</v>
      </c>
      <c r="T43" s="74"/>
      <c r="U43" s="19" t="str">
        <f>IF($A43="вк","В/К",(IF(T43=0,"0",(IF(SUMIF(Очки!$A$2:$A$54,T43,Очки!$B$2:$B$54)=0," ",SUMIF(Очки!$A$2:$A$54,T43,Очки!$B$2:$B$54))+IF(T43="ОРГ",0,$C43)))))</f>
        <v>0</v>
      </c>
      <c r="V43" s="74"/>
      <c r="W43" s="19" t="str">
        <f>IF($A43="вк","В/К",(IF(V43=0,"0",(IF(SUMIF(Очки!$A$2:$A$54,V43,Очки!$B$2:$B$54)=0," ",SUMIF(Очки!$A$2:$A$54,V43,Очки!$B$2:$B$54))+IF(V43="ОРГ",0,$C43)))))</f>
        <v>0</v>
      </c>
      <c r="X43" s="74"/>
      <c r="Y43" s="19" t="str">
        <f>IF($A43="вк","В/К",(IF(X43=0,"0",(IF(SUMIF(Очки!$A$2:$A$54,X43,Очки!$B$2:$B$54)=0," ",SUMIF(Очки!$A$2:$A$54,X43,Очки!$B$2:$B$54))+IF(X43="ОРГ",0,$C43)))))</f>
        <v>0</v>
      </c>
      <c r="Z43" s="74"/>
      <c r="AA43" s="19" t="str">
        <f>IF($A43="вк","В/К",(IF(Z43=0,"0",(IF(SUMIF(Очки!$A$2:$A$54,Z43,Очки!$B$2:$B$54)=0," ",SUMIF(Очки!$A$2:$A$54,Z43,Очки!$B$2:$B$54))+IF(Z43="ОРГ",0,$C43)))))</f>
        <v>0</v>
      </c>
      <c r="AB43" s="74"/>
      <c r="AC43" s="19" t="str">
        <f>IF($A43="вк","В/К",(IF(AB43=0,"0",(IF(SUMIF(Очки!$A$2:$A$54,AB43,Очки!$B$2:$B$54)=0," ",SUMIF(Очки!$A$2:$A$54,AB43,Очки!$B$2:$B$54))+IF(AB43="ОРГ",0,$C43)))))</f>
        <v>0</v>
      </c>
      <c r="AD43" s="74"/>
      <c r="AE43" s="19" t="str">
        <f>IF($A43="вк","В/К",(IF(AD43=0,"0",(IF(SUMIF(Очки!$A$2:$A$54,AD43,Очки!$B$2:$B$54)=0," ",SUMIF(Очки!$A$2:$A$54,AD43,Очки!$B$2:$B$54))+IF(AD43="ОРГ",0,$C43)))))</f>
        <v>0</v>
      </c>
    </row>
    <row r="44" spans="1:31" ht="13.5" customHeight="1" x14ac:dyDescent="0.2">
      <c r="A44" s="71" t="s">
        <v>48</v>
      </c>
      <c r="B44" s="70">
        <f t="shared" si="2"/>
        <v>11</v>
      </c>
      <c r="C44" s="43">
        <f>SUMIF(Коэффициенты!$A$2:$A$68,D44,Коэффициенты!$B$2:$B$68)</f>
        <v>2</v>
      </c>
      <c r="D44" s="45">
        <f t="shared" si="3"/>
        <v>35</v>
      </c>
      <c r="E44" s="31">
        <v>1979</v>
      </c>
      <c r="F44" s="27" t="s">
        <v>96</v>
      </c>
      <c r="G44" s="27" t="s">
        <v>55</v>
      </c>
      <c r="H44" s="74"/>
      <c r="I44" s="19" t="str">
        <f>IF($A44="вк","В/К",(IF(H44=0,"0",(IF(SUMIF(Очки!$A$2:$A$54,H44,Очки!$B$2:$B$54)=0," ",SUMIF(Очки!$A$2:$A$54,H44,Очки!$B$2:$B$54))+IF(H44="ОРГ",0,$C44)))))</f>
        <v>0</v>
      </c>
      <c r="J44" s="74"/>
      <c r="K44" s="19" t="str">
        <f>IF($A44="вк","В/К",(IF(J44=0,"0",(IF(SUMIF(Очки!$A$2:$A$54,J44,Очки!$B$2:$B$54)=0," ",SUMIF(Очки!$A$2:$A$54,J44,Очки!$B$2:$B$54))+IF(J44="ОРГ",0,$C44)))))</f>
        <v>0</v>
      </c>
      <c r="L44" s="74"/>
      <c r="M44" s="19" t="str">
        <f>IF($A44="вк","В/К",(IF(L44=0,"0",(IF(SUMIF(Очки!$A$2:$A$54,L44,Очки!$B$2:$B$54)=0," ",SUMIF(Очки!$A$2:$A$54,L44,Очки!$B$2:$B$54))+IF(L44="ОРГ",0,$C44)))))</f>
        <v>0</v>
      </c>
      <c r="N44" s="74"/>
      <c r="O44" s="19" t="str">
        <f>IF($A44="вк","В/К",(IF(N44=0,"0",(IF(SUMIF(Очки!$A$2:$A$54,N44,Очки!$B$2:$B$54)=0," ",SUMIF(Очки!$A$2:$A$54,N44,Очки!$B$2:$B$54))+IF(N44="ОРГ",0,$C44)))))</f>
        <v>0</v>
      </c>
      <c r="P44" s="74"/>
      <c r="Q44" s="19" t="str">
        <f>IF($A44="вк","В/К",(IF(P44=0,"0",(IF(SUMIF(Очки!$A$2:$A$54,P44,Очки!$B$2:$B$54)=0," ",SUMIF(Очки!$A$2:$A$54,P44,Очки!$B$2:$B$54))+IF(P44="ОРГ",0,$C44)))))</f>
        <v>0</v>
      </c>
      <c r="R44" s="74"/>
      <c r="S44" s="19" t="str">
        <f>IF($A44="вк","В/К",(IF(R44=0,"0",(IF(SUMIF(Очки!$A$2:$A$54,R44,Очки!$B$2:$B$54)=0," ",SUMIF(Очки!$A$2:$A$54,R44,Очки!$B$2:$B$54))+IF(R44="ОРГ",0,$C44)))))</f>
        <v>0</v>
      </c>
      <c r="T44" s="74">
        <v>14</v>
      </c>
      <c r="U44" s="19">
        <f>IF($A44="вк","В/К",(IF(T44=0,"0",(IF(SUMIF(Очки!$A$2:$A$54,T44,Очки!$B$2:$B$54)=0," ",SUMIF(Очки!$A$2:$A$54,T44,Очки!$B$2:$B$54))+IF(T44="ОРГ",0,$C44)))))</f>
        <v>11</v>
      </c>
      <c r="V44" s="74"/>
      <c r="W44" s="19" t="str">
        <f>IF($A44="вк","В/К",(IF(V44=0,"0",(IF(SUMIF(Очки!$A$2:$A$54,V44,Очки!$B$2:$B$54)=0," ",SUMIF(Очки!$A$2:$A$54,V44,Очки!$B$2:$B$54))+IF(V44="ОРГ",0,$C44)))))</f>
        <v>0</v>
      </c>
      <c r="X44" s="74"/>
      <c r="Y44" s="19" t="str">
        <f>IF($A44="вк","В/К",(IF(X44=0,"0",(IF(SUMIF(Очки!$A$2:$A$54,X44,Очки!$B$2:$B$54)=0," ",SUMIF(Очки!$A$2:$A$54,X44,Очки!$B$2:$B$54))+IF(X44="ОРГ",0,$C44)))))</f>
        <v>0</v>
      </c>
      <c r="Z44" s="74"/>
      <c r="AA44" s="19" t="str">
        <f>IF($A44="вк","В/К",(IF(Z44=0,"0",(IF(SUMIF(Очки!$A$2:$A$54,Z44,Очки!$B$2:$B$54)=0," ",SUMIF(Очки!$A$2:$A$54,Z44,Очки!$B$2:$B$54))+IF(Z44="ОРГ",0,$C44)))))</f>
        <v>0</v>
      </c>
      <c r="AB44" s="74"/>
      <c r="AC44" s="19" t="str">
        <f>IF($A44="вк","В/К",(IF(AB44=0,"0",(IF(SUMIF(Очки!$A$2:$A$54,AB44,Очки!$B$2:$B$54)=0," ",SUMIF(Очки!$A$2:$A$54,AB44,Очки!$B$2:$B$54))+IF(AB44="ОРГ",0,$C44)))))</f>
        <v>0</v>
      </c>
      <c r="AD44" s="74"/>
      <c r="AE44" s="19" t="str">
        <f>IF($A44="вк","В/К",(IF(AD44=0,"0",(IF(SUMIF(Очки!$A$2:$A$54,AD44,Очки!$B$2:$B$54)=0," ",SUMIF(Очки!$A$2:$A$54,AD44,Очки!$B$2:$B$54))+IF(AD44="ОРГ",0,$C44)))))</f>
        <v>0</v>
      </c>
    </row>
    <row r="45" spans="1:31" ht="13.5" customHeight="1" x14ac:dyDescent="0.2">
      <c r="A45" s="71" t="s">
        <v>48</v>
      </c>
      <c r="B45" s="70">
        <f t="shared" si="2"/>
        <v>30</v>
      </c>
      <c r="C45" s="43">
        <f>SUMIF(Коэффициенты!$A$2:$A$68,D45,Коэффициенты!$B$2:$B$68)</f>
        <v>0</v>
      </c>
      <c r="D45" s="45">
        <f t="shared" si="3"/>
        <v>27</v>
      </c>
      <c r="E45" s="31">
        <v>1987</v>
      </c>
      <c r="F45" s="27" t="s">
        <v>95</v>
      </c>
      <c r="G45" s="27" t="s">
        <v>54</v>
      </c>
      <c r="H45" s="74"/>
      <c r="I45" s="19" t="str">
        <f>IF($A45="вк","В/К",(IF(H45=0,"0",(IF(SUMIF(Очки!$A$2:$A$54,H45,Очки!$B$2:$B$54)=0," ",SUMIF(Очки!$A$2:$A$54,H45,Очки!$B$2:$B$54))+IF(H45="ОРГ",0,$C45)))))</f>
        <v>0</v>
      </c>
      <c r="J45" s="74"/>
      <c r="K45" s="19" t="str">
        <f>IF($A45="вк","В/К",(IF(J45=0,"0",(IF(SUMIF(Очки!$A$2:$A$54,J45,Очки!$B$2:$B$54)=0," ",SUMIF(Очки!$A$2:$A$54,J45,Очки!$B$2:$B$54))+IF(J45="ОРГ",0,$C45)))))</f>
        <v>0</v>
      </c>
      <c r="L45" s="74"/>
      <c r="M45" s="19" t="str">
        <f>IF($A45="вк","В/К",(IF(L45=0,"0",(IF(SUMIF(Очки!$A$2:$A$54,L45,Очки!$B$2:$B$54)=0," ",SUMIF(Очки!$A$2:$A$54,L45,Очки!$B$2:$B$54))+IF(L45="ОРГ",0,$C45)))))</f>
        <v>0</v>
      </c>
      <c r="N45" s="74"/>
      <c r="O45" s="19" t="str">
        <f>IF($A45="вк","В/К",(IF(N45=0,"0",(IF(SUMIF(Очки!$A$2:$A$54,N45,Очки!$B$2:$B$54)=0," ",SUMIF(Очки!$A$2:$A$54,N45,Очки!$B$2:$B$54))+IF(N45="ОРГ",0,$C45)))))</f>
        <v>0</v>
      </c>
      <c r="P45" s="74"/>
      <c r="Q45" s="19" t="str">
        <f>IF($A45="вк","В/К",(IF(P45=0,"0",(IF(SUMIF(Очки!$A$2:$A$54,P45,Очки!$B$2:$B$54)=0," ",SUMIF(Очки!$A$2:$A$54,P45,Очки!$B$2:$B$54))+IF(P45="ОРГ",0,$C45)))))</f>
        <v>0</v>
      </c>
      <c r="R45" s="74"/>
      <c r="S45" s="19" t="str">
        <f>IF($A45="вк","В/К",(IF(R45=0,"0",(IF(SUMIF(Очки!$A$2:$A$54,R45,Очки!$B$2:$B$54)=0," ",SUMIF(Очки!$A$2:$A$54,R45,Очки!$B$2:$B$54))+IF(R45="ОРГ",0,$C45)))))</f>
        <v>0</v>
      </c>
      <c r="T45" s="74">
        <v>13</v>
      </c>
      <c r="U45" s="19">
        <f>IF($A45="вк","В/К",(IF(T45=0,"0",(IF(SUMIF(Очки!$A$2:$A$54,T45,Очки!$B$2:$B$54)=0," ",SUMIF(Очки!$A$2:$A$54,T45,Очки!$B$2:$B$54))+IF(T45="ОРГ",0,$C45)))))</f>
        <v>10</v>
      </c>
      <c r="V45" s="74"/>
      <c r="W45" s="19" t="str">
        <f>IF($A45="вк","В/К",(IF(V45=0,"0",(IF(SUMIF(Очки!$A$2:$A$54,V45,Очки!$B$2:$B$54)=0," ",SUMIF(Очки!$A$2:$A$54,V45,Очки!$B$2:$B$54))+IF(V45="ОРГ",0,$C45)))))</f>
        <v>0</v>
      </c>
      <c r="X45" s="74"/>
      <c r="Y45" s="19" t="str">
        <f>IF($A45="вк","В/К",(IF(X45=0,"0",(IF(SUMIF(Очки!$A$2:$A$54,X45,Очки!$B$2:$B$54)=0," ",SUMIF(Очки!$A$2:$A$54,X45,Очки!$B$2:$B$54))+IF(X45="ОРГ",0,$C45)))))</f>
        <v>0</v>
      </c>
      <c r="Z45" s="74"/>
      <c r="AA45" s="19" t="str">
        <f>IF($A45="вк","В/К",(IF(Z45=0,"0",(IF(SUMIF(Очки!$A$2:$A$54,Z45,Очки!$B$2:$B$54)=0," ",SUMIF(Очки!$A$2:$A$54,Z45,Очки!$B$2:$B$54))+IF(Z45="ОРГ",0,$C45)))))</f>
        <v>0</v>
      </c>
      <c r="AB45" s="74">
        <v>3</v>
      </c>
      <c r="AC45" s="19">
        <f>IF($A45="вк","В/К",(IF(AB45=0,"0",(IF(SUMIF(Очки!$A$2:$A$54,AB45,Очки!$B$2:$B$54)=0," ",SUMIF(Очки!$A$2:$A$54,AB45,Очки!$B$2:$B$54))+IF(AB45="ОРГ",0,$C45)))))</f>
        <v>20</v>
      </c>
      <c r="AD45" s="74"/>
      <c r="AE45" s="19" t="str">
        <f>IF($A45="вк","В/К",(IF(AD45=0,"0",(IF(SUMIF(Очки!$A$2:$A$54,AD45,Очки!$B$2:$B$54)=0," ",SUMIF(Очки!$A$2:$A$54,AD45,Очки!$B$2:$B$54))+IF(AD45="ОРГ",0,$C45)))))</f>
        <v>0</v>
      </c>
    </row>
    <row r="46" spans="1:31" ht="13.5" customHeight="1" x14ac:dyDescent="0.2">
      <c r="A46" s="71" t="s">
        <v>48</v>
      </c>
      <c r="B46" s="70">
        <f t="shared" si="2"/>
        <v>6</v>
      </c>
      <c r="C46" s="43">
        <f>SUMIF(Коэффициенты!$A$2:$A$68,D46,Коэффициенты!$B$2:$B$68)</f>
        <v>0</v>
      </c>
      <c r="D46" s="45">
        <f t="shared" si="3"/>
        <v>17</v>
      </c>
      <c r="E46" s="31">
        <v>1997</v>
      </c>
      <c r="F46" s="27" t="s">
        <v>45</v>
      </c>
      <c r="G46" s="27" t="s">
        <v>53</v>
      </c>
      <c r="H46" s="74">
        <v>17</v>
      </c>
      <c r="I46" s="19">
        <f>IF($A46="вк","В/К",(IF(H46=0,"0",(IF(SUMIF(Очки!$A$2:$A$54,H46,Очки!$B$2:$B$54)=0," ",SUMIF(Очки!$A$2:$A$54,H46,Очки!$B$2:$B$54))+IF(H46="ОРГ",0,$C46)))))</f>
        <v>6</v>
      </c>
      <c r="J46" s="74"/>
      <c r="K46" s="19" t="str">
        <f>IF($A46="вк","В/К",(IF(J46=0,"0",(IF(SUMIF(Очки!$A$2:$A$54,J46,Очки!$B$2:$B$54)=0," ",SUMIF(Очки!$A$2:$A$54,J46,Очки!$B$2:$B$54))+IF(J46="ОРГ",0,$C46)))))</f>
        <v>0</v>
      </c>
      <c r="L46" s="74"/>
      <c r="M46" s="19" t="str">
        <f>IF($A46="вк","В/К",(IF(L46=0,"0",(IF(SUMIF(Очки!$A$2:$A$54,L46,Очки!$B$2:$B$54)=0," ",SUMIF(Очки!$A$2:$A$54,L46,Очки!$B$2:$B$54))+IF(L46="ОРГ",0,$C46)))))</f>
        <v>0</v>
      </c>
      <c r="N46" s="74"/>
      <c r="O46" s="19" t="str">
        <f>IF($A46="вк","В/К",(IF(N46=0,"0",(IF(SUMIF(Очки!$A$2:$A$54,N46,Очки!$B$2:$B$54)=0," ",SUMIF(Очки!$A$2:$A$54,N46,Очки!$B$2:$B$54))+IF(N46="ОРГ",0,$C46)))))</f>
        <v>0</v>
      </c>
      <c r="P46" s="74"/>
      <c r="Q46" s="19" t="str">
        <f>IF($A46="вк","В/К",(IF(P46=0,"0",(IF(SUMIF(Очки!$A$2:$A$54,P46,Очки!$B$2:$B$54)=0," ",SUMIF(Очки!$A$2:$A$54,P46,Очки!$B$2:$B$54))+IF(P46="ОРГ",0,$C46)))))</f>
        <v>0</v>
      </c>
      <c r="R46" s="74"/>
      <c r="S46" s="19" t="str">
        <f>IF($A46="вк","В/К",(IF(R46=0,"0",(IF(SUMIF(Очки!$A$2:$A$54,R46,Очки!$B$2:$B$54)=0," ",SUMIF(Очки!$A$2:$A$54,R46,Очки!$B$2:$B$54))+IF(R46="ОРГ",0,$C46)))))</f>
        <v>0</v>
      </c>
      <c r="T46" s="74"/>
      <c r="U46" s="19" t="str">
        <f>IF($A46="вк","В/К",(IF(T46=0,"0",(IF(SUMIF(Очки!$A$2:$A$54,T46,Очки!$B$2:$B$54)=0," ",SUMIF(Очки!$A$2:$A$54,T46,Очки!$B$2:$B$54))+IF(T46="ОРГ",0,$C46)))))</f>
        <v>0</v>
      </c>
      <c r="V46" s="74"/>
      <c r="W46" s="19" t="str">
        <f>IF($A46="вк","В/К",(IF(V46=0,"0",(IF(SUMIF(Очки!$A$2:$A$54,V46,Очки!$B$2:$B$54)=0," ",SUMIF(Очки!$A$2:$A$54,V46,Очки!$B$2:$B$54))+IF(V46="ОРГ",0,$C46)))))</f>
        <v>0</v>
      </c>
      <c r="X46" s="74"/>
      <c r="Y46" s="19" t="str">
        <f>IF($A46="вк","В/К",(IF(X46=0,"0",(IF(SUMIF(Очки!$A$2:$A$54,X46,Очки!$B$2:$B$54)=0," ",SUMIF(Очки!$A$2:$A$54,X46,Очки!$B$2:$B$54))+IF(X46="ОРГ",0,$C46)))))</f>
        <v>0</v>
      </c>
      <c r="Z46" s="74"/>
      <c r="AA46" s="19" t="str">
        <f>IF($A46="вк","В/К",(IF(Z46=0,"0",(IF(SUMIF(Очки!$A$2:$A$54,Z46,Очки!$B$2:$B$54)=0," ",SUMIF(Очки!$A$2:$A$54,Z46,Очки!$B$2:$B$54))+IF(Z46="ОРГ",0,$C46)))))</f>
        <v>0</v>
      </c>
      <c r="AB46" s="74"/>
      <c r="AC46" s="19" t="str">
        <f>IF($A46="вк","В/К",(IF(AB46=0,"0",(IF(SUMIF(Очки!$A$2:$A$54,AB46,Очки!$B$2:$B$54)=0," ",SUMIF(Очки!$A$2:$A$54,AB46,Очки!$B$2:$B$54))+IF(AB46="ОРГ",0,$C46)))))</f>
        <v>0</v>
      </c>
      <c r="AD46" s="74"/>
      <c r="AE46" s="19" t="str">
        <f>IF($A46="вк","В/К",(IF(AD46=0,"0",(IF(SUMIF(Очки!$A$2:$A$54,AD46,Очки!$B$2:$B$54)=0," ",SUMIF(Очки!$A$2:$A$54,AD46,Очки!$B$2:$B$54))+IF(AD46="ОРГ",0,$C46)))))</f>
        <v>0</v>
      </c>
    </row>
    <row r="47" spans="1:31" ht="13.5" customHeight="1" x14ac:dyDescent="0.2">
      <c r="A47" s="71" t="s">
        <v>48</v>
      </c>
      <c r="B47" s="70">
        <f t="shared" si="2"/>
        <v>6</v>
      </c>
      <c r="C47" s="43">
        <f>SUMIF(Коэффициенты!$A$2:$A$68,D47,Коэффициенты!$B$2:$B$68)</f>
        <v>0</v>
      </c>
      <c r="D47" s="45">
        <f t="shared" si="3"/>
        <v>30</v>
      </c>
      <c r="E47" s="31">
        <v>1984</v>
      </c>
      <c r="F47" s="27" t="s">
        <v>97</v>
      </c>
      <c r="G47" s="27" t="s">
        <v>54</v>
      </c>
      <c r="H47" s="74"/>
      <c r="I47" s="19" t="str">
        <f>IF($A47="вк","В/К",(IF(H47=0,"0",(IF(SUMIF(Очки!$A$2:$A$54,H47,Очки!$B$2:$B$54)=0," ",SUMIF(Очки!$A$2:$A$54,H47,Очки!$B$2:$B$54))+IF(H47="ОРГ",0,$C47)))))</f>
        <v>0</v>
      </c>
      <c r="J47" s="74"/>
      <c r="K47" s="19" t="str">
        <f>IF($A47="вк","В/К",(IF(J47=0,"0",(IF(SUMIF(Очки!$A$2:$A$54,J47,Очки!$B$2:$B$54)=0," ",SUMIF(Очки!$A$2:$A$54,J47,Очки!$B$2:$B$54))+IF(J47="ОРГ",0,$C47)))))</f>
        <v>0</v>
      </c>
      <c r="L47" s="74"/>
      <c r="M47" s="19" t="str">
        <f>IF($A47="вк","В/К",(IF(L47=0,"0",(IF(SUMIF(Очки!$A$2:$A$54,L47,Очки!$B$2:$B$54)=0," ",SUMIF(Очки!$A$2:$A$54,L47,Очки!$B$2:$B$54))+IF(L47="ОРГ",0,$C47)))))</f>
        <v>0</v>
      </c>
      <c r="N47" s="74"/>
      <c r="O47" s="19" t="str">
        <f>IF($A47="вк","В/К",(IF(N47=0,"0",(IF(SUMIF(Очки!$A$2:$A$54,N47,Очки!$B$2:$B$54)=0," ",SUMIF(Очки!$A$2:$A$54,N47,Очки!$B$2:$B$54))+IF(N47="ОРГ",0,$C47)))))</f>
        <v>0</v>
      </c>
      <c r="P47" s="74"/>
      <c r="Q47" s="19" t="str">
        <f>IF($A47="вк","В/К",(IF(P47=0,"0",(IF(SUMIF(Очки!$A$2:$A$54,P47,Очки!$B$2:$B$54)=0," ",SUMIF(Очки!$A$2:$A$54,P47,Очки!$B$2:$B$54))+IF(P47="ОРГ",0,$C47)))))</f>
        <v>0</v>
      </c>
      <c r="R47" s="74"/>
      <c r="S47" s="19" t="str">
        <f>IF($A47="вк","В/К",(IF(R47=0,"0",(IF(SUMIF(Очки!$A$2:$A$54,R47,Очки!$B$2:$B$54)=0," ",SUMIF(Очки!$A$2:$A$54,R47,Очки!$B$2:$B$54))+IF(R47="ОРГ",0,$C47)))))</f>
        <v>0</v>
      </c>
      <c r="T47" s="74">
        <v>17</v>
      </c>
      <c r="U47" s="19">
        <f>IF($A47="вк","В/К",(IF(T47=0,"0",(IF(SUMIF(Очки!$A$2:$A$54,T47,Очки!$B$2:$B$54)=0," ",SUMIF(Очки!$A$2:$A$54,T47,Очки!$B$2:$B$54))+IF(T47="ОРГ",0,$C47)))))</f>
        <v>6</v>
      </c>
      <c r="V47" s="74"/>
      <c r="W47" s="19" t="str">
        <f>IF($A47="вк","В/К",(IF(V47=0,"0",(IF(SUMIF(Очки!$A$2:$A$54,V47,Очки!$B$2:$B$54)=0," ",SUMIF(Очки!$A$2:$A$54,V47,Очки!$B$2:$B$54))+IF(V47="ОРГ",0,$C47)))))</f>
        <v>0</v>
      </c>
      <c r="X47" s="74"/>
      <c r="Y47" s="19" t="str">
        <f>IF($A47="вк","В/К",(IF(X47=0,"0",(IF(SUMIF(Очки!$A$2:$A$54,X47,Очки!$B$2:$B$54)=0," ",SUMIF(Очки!$A$2:$A$54,X47,Очки!$B$2:$B$54))+IF(X47="ОРГ",0,$C47)))))</f>
        <v>0</v>
      </c>
      <c r="Z47" s="74"/>
      <c r="AA47" s="19" t="str">
        <f>IF($A47="вк","В/К",(IF(Z47=0,"0",(IF(SUMIF(Очки!$A$2:$A$54,Z47,Очки!$B$2:$B$54)=0," ",SUMIF(Очки!$A$2:$A$54,Z47,Очки!$B$2:$B$54))+IF(Z47="ОРГ",0,$C47)))))</f>
        <v>0</v>
      </c>
      <c r="AB47" s="74"/>
      <c r="AC47" s="19" t="str">
        <f>IF($A47="вк","В/К",(IF(AB47=0,"0",(IF(SUMIF(Очки!$A$2:$A$54,AB47,Очки!$B$2:$B$54)=0," ",SUMIF(Очки!$A$2:$A$54,AB47,Очки!$B$2:$B$54))+IF(AB47="ОРГ",0,$C47)))))</f>
        <v>0</v>
      </c>
      <c r="AD47" s="74"/>
      <c r="AE47" s="19" t="str">
        <f>IF($A47="вк","В/К",(IF(AD47=0,"0",(IF(SUMIF(Очки!$A$2:$A$54,AD47,Очки!$B$2:$B$54)=0," ",SUMIF(Очки!$A$2:$A$54,AD47,Очки!$B$2:$B$54))+IF(AD47="ОРГ",0,$C47)))))</f>
        <v>0</v>
      </c>
    </row>
    <row r="48" spans="1:31" ht="13.5" customHeight="1" x14ac:dyDescent="0.2">
      <c r="A48" s="71" t="s">
        <v>48</v>
      </c>
      <c r="B48" s="70">
        <f t="shared" si="2"/>
        <v>23</v>
      </c>
      <c r="C48" s="43">
        <f>SUMIF(Коэффициенты!$A$2:$A$68,D48,Коэффициенты!$B$2:$B$68)</f>
        <v>2</v>
      </c>
      <c r="D48" s="45">
        <f t="shared" si="3"/>
        <v>35</v>
      </c>
      <c r="E48" s="31">
        <v>1979</v>
      </c>
      <c r="F48" s="27" t="s">
        <v>98</v>
      </c>
      <c r="G48" s="27" t="s">
        <v>54</v>
      </c>
      <c r="H48" s="74"/>
      <c r="I48" s="19" t="str">
        <f>IF($A48="вк","В/К",(IF(H48=0,"0",(IF(SUMIF(Очки!$A$2:$A$54,H48,Очки!$B$2:$B$54)=0," ",SUMIF(Очки!$A$2:$A$54,H48,Очки!$B$2:$B$54))+IF(H48="ОРГ",0,$C48)))))</f>
        <v>0</v>
      </c>
      <c r="J48" s="74"/>
      <c r="K48" s="19" t="str">
        <f>IF($A48="вк","В/К",(IF(J48=0,"0",(IF(SUMIF(Очки!$A$2:$A$54,J48,Очки!$B$2:$B$54)=0," ",SUMIF(Очки!$A$2:$A$54,J48,Очки!$B$2:$B$54))+IF(J48="ОРГ",0,$C48)))))</f>
        <v>0</v>
      </c>
      <c r="L48" s="74"/>
      <c r="M48" s="19" t="str">
        <f>IF($A48="вк","В/К",(IF(L48=0,"0",(IF(SUMIF(Очки!$A$2:$A$54,L48,Очки!$B$2:$B$54)=0," ",SUMIF(Очки!$A$2:$A$54,L48,Очки!$B$2:$B$54))+IF(L48="ОРГ",0,$C48)))))</f>
        <v>0</v>
      </c>
      <c r="N48" s="74"/>
      <c r="O48" s="19" t="str">
        <f>IF($A48="вк","В/К",(IF(N48=0,"0",(IF(SUMIF(Очки!$A$2:$A$54,N48,Очки!$B$2:$B$54)=0," ",SUMIF(Очки!$A$2:$A$54,N48,Очки!$B$2:$B$54))+IF(N48="ОРГ",0,$C48)))))</f>
        <v>0</v>
      </c>
      <c r="P48" s="74"/>
      <c r="Q48" s="19" t="str">
        <f>IF($A48="вк","В/К",(IF(P48=0,"0",(IF(SUMIF(Очки!$A$2:$A$54,P48,Очки!$B$2:$B$54)=0," ",SUMIF(Очки!$A$2:$A$54,P48,Очки!$B$2:$B$54))+IF(P48="ОРГ",0,$C48)))))</f>
        <v>0</v>
      </c>
      <c r="R48" s="74"/>
      <c r="S48" s="19" t="str">
        <f>IF($A48="вк","В/К",(IF(R48=0,"0",(IF(SUMIF(Очки!$A$2:$A$54,R48,Очки!$B$2:$B$54)=0," ",SUMIF(Очки!$A$2:$A$54,R48,Очки!$B$2:$B$54))+IF(R48="ОРГ",0,$C48)))))</f>
        <v>0</v>
      </c>
      <c r="T48" s="74">
        <v>19</v>
      </c>
      <c r="U48" s="19">
        <f>IF($A48="вк","В/К",(IF(T48=0,"0",(IF(SUMIF(Очки!$A$2:$A$54,T48,Очки!$B$2:$B$54)=0," ",SUMIF(Очки!$A$2:$A$54,T48,Очки!$B$2:$B$54))+IF(T48="ОРГ",0,$C48)))))</f>
        <v>6</v>
      </c>
      <c r="V48" s="74"/>
      <c r="W48" s="19" t="str">
        <f>IF($A48="вк","В/К",(IF(V48=0,"0",(IF(SUMIF(Очки!$A$2:$A$54,V48,Очки!$B$2:$B$54)=0," ",SUMIF(Очки!$A$2:$A$54,V48,Очки!$B$2:$B$54))+IF(V48="ОРГ",0,$C48)))))</f>
        <v>0</v>
      </c>
      <c r="X48" s="74"/>
      <c r="Y48" s="19" t="str">
        <f>IF($A48="вк","В/К",(IF(X48=0,"0",(IF(SUMIF(Очки!$A$2:$A$54,X48,Очки!$B$2:$B$54)=0," ",SUMIF(Очки!$A$2:$A$54,X48,Очки!$B$2:$B$54))+IF(X48="ОРГ",0,$C48)))))</f>
        <v>0</v>
      </c>
      <c r="Z48" s="74">
        <v>8</v>
      </c>
      <c r="AA48" s="19">
        <f>IF($A48="вк","В/К",(IF(Z48=0,"0",(IF(SUMIF(Очки!$A$2:$A$54,Z48,Очки!$B$2:$B$54)=0," ",SUMIF(Очки!$A$2:$A$54,Z48,Очки!$B$2:$B$54))+IF(Z48="ОРГ",0,$C48)))))</f>
        <v>17</v>
      </c>
      <c r="AB48" s="74"/>
      <c r="AC48" s="19" t="str">
        <f>IF($A48="вк","В/К",(IF(AB48=0,"0",(IF(SUMIF(Очки!$A$2:$A$54,AB48,Очки!$B$2:$B$54)=0," ",SUMIF(Очки!$A$2:$A$54,AB48,Очки!$B$2:$B$54))+IF(AB48="ОРГ",0,$C48)))))</f>
        <v>0</v>
      </c>
      <c r="AD48" s="74"/>
      <c r="AE48" s="19" t="str">
        <f>IF($A48="вк","В/К",(IF(AD48=0,"0",(IF(SUMIF(Очки!$A$2:$A$54,AD48,Очки!$B$2:$B$54)=0," ",SUMIF(Очки!$A$2:$A$54,AD48,Очки!$B$2:$B$54))+IF(AD48="ОРГ",0,$C48)))))</f>
        <v>0</v>
      </c>
    </row>
    <row r="49" spans="1:31" ht="13.5" customHeight="1" x14ac:dyDescent="0.2">
      <c r="A49" s="71" t="s">
        <v>48</v>
      </c>
      <c r="B49" s="70">
        <f t="shared" si="2"/>
        <v>4</v>
      </c>
      <c r="C49" s="43">
        <f>SUMIF(Коэффициенты!$A$2:$A$68,D49,Коэффициенты!$B$2:$B$68)</f>
        <v>0</v>
      </c>
      <c r="D49" s="45">
        <f t="shared" si="3"/>
        <v>17</v>
      </c>
      <c r="E49" s="31">
        <v>1997</v>
      </c>
      <c r="F49" s="27" t="s">
        <v>47</v>
      </c>
      <c r="G49" s="27" t="s">
        <v>54</v>
      </c>
      <c r="H49" s="74">
        <v>19</v>
      </c>
      <c r="I49" s="19">
        <f>IF($A49="вк","В/К",(IF(H49=0,"0",(IF(SUMIF(Очки!$A$2:$A$54,H49,Очки!$B$2:$B$54)=0," ",SUMIF(Очки!$A$2:$A$54,H49,Очки!$B$2:$B$54))+IF(H49="ОРГ",0,$C49)))))</f>
        <v>4</v>
      </c>
      <c r="J49" s="74"/>
      <c r="K49" s="19" t="str">
        <f>IF($A49="вк","В/К",(IF(J49=0,"0",(IF(SUMIF(Очки!$A$2:$A$54,J49,Очки!$B$2:$B$54)=0," ",SUMIF(Очки!$A$2:$A$54,J49,Очки!$B$2:$B$54))+IF(J49="ОРГ",0,$C49)))))</f>
        <v>0</v>
      </c>
      <c r="L49" s="74"/>
      <c r="M49" s="19" t="str">
        <f>IF($A49="вк","В/К",(IF(L49=0,"0",(IF(SUMIF(Очки!$A$2:$A$54,L49,Очки!$B$2:$B$54)=0," ",SUMIF(Очки!$A$2:$A$54,L49,Очки!$B$2:$B$54))+IF(L49="ОРГ",0,$C49)))))</f>
        <v>0</v>
      </c>
      <c r="N49" s="74"/>
      <c r="O49" s="19" t="str">
        <f>IF($A49="вк","В/К",(IF(N49=0,"0",(IF(SUMIF(Очки!$A$2:$A$54,N49,Очки!$B$2:$B$54)=0," ",SUMIF(Очки!$A$2:$A$54,N49,Очки!$B$2:$B$54))+IF(N49="ОРГ",0,$C49)))))</f>
        <v>0</v>
      </c>
      <c r="P49" s="74"/>
      <c r="Q49" s="19" t="str">
        <f>IF($A49="вк","В/К",(IF(P49=0,"0",(IF(SUMIF(Очки!$A$2:$A$54,P49,Очки!$B$2:$B$54)=0," ",SUMIF(Очки!$A$2:$A$54,P49,Очки!$B$2:$B$54))+IF(P49="ОРГ",0,$C49)))))</f>
        <v>0</v>
      </c>
      <c r="R49" s="74"/>
      <c r="S49" s="19" t="str">
        <f>IF($A49="вк","В/К",(IF(R49=0,"0",(IF(SUMIF(Очки!$A$2:$A$54,R49,Очки!$B$2:$B$54)=0," ",SUMIF(Очки!$A$2:$A$54,R49,Очки!$B$2:$B$54))+IF(R49="ОРГ",0,$C49)))))</f>
        <v>0</v>
      </c>
      <c r="T49" s="74"/>
      <c r="U49" s="19" t="str">
        <f>IF($A49="вк","В/К",(IF(T49=0,"0",(IF(SUMIF(Очки!$A$2:$A$54,T49,Очки!$B$2:$B$54)=0," ",SUMIF(Очки!$A$2:$A$54,T49,Очки!$B$2:$B$54))+IF(T49="ОРГ",0,$C49)))))</f>
        <v>0</v>
      </c>
      <c r="V49" s="74"/>
      <c r="W49" s="19" t="str">
        <f>IF($A49="вк","В/К",(IF(V49=0,"0",(IF(SUMIF(Очки!$A$2:$A$54,V49,Очки!$B$2:$B$54)=0," ",SUMIF(Очки!$A$2:$A$54,V49,Очки!$B$2:$B$54))+IF(V49="ОРГ",0,$C49)))))</f>
        <v>0</v>
      </c>
      <c r="X49" s="74"/>
      <c r="Y49" s="19" t="str">
        <f>IF($A49="вк","В/К",(IF(X49=0,"0",(IF(SUMIF(Очки!$A$2:$A$54,X49,Очки!$B$2:$B$54)=0," ",SUMIF(Очки!$A$2:$A$54,X49,Очки!$B$2:$B$54))+IF(X49="ОРГ",0,$C49)))))</f>
        <v>0</v>
      </c>
      <c r="Z49" s="74"/>
      <c r="AA49" s="19" t="str">
        <f>IF($A49="вк","В/К",(IF(Z49=0,"0",(IF(SUMIF(Очки!$A$2:$A$54,Z49,Очки!$B$2:$B$54)=0," ",SUMIF(Очки!$A$2:$A$54,Z49,Очки!$B$2:$B$54))+IF(Z49="ОРГ",0,$C49)))))</f>
        <v>0</v>
      </c>
      <c r="AB49" s="74"/>
      <c r="AC49" s="19" t="str">
        <f>IF($A49="вк","В/К",(IF(AB49=0,"0",(IF(SUMIF(Очки!$A$2:$A$54,AB49,Очки!$B$2:$B$54)=0," ",SUMIF(Очки!$A$2:$A$54,AB49,Очки!$B$2:$B$54))+IF(AB49="ОРГ",0,$C49)))))</f>
        <v>0</v>
      </c>
      <c r="AD49" s="74"/>
      <c r="AE49" s="19" t="str">
        <f>IF($A49="вк","В/К",(IF(AD49=0,"0",(IF(SUMIF(Очки!$A$2:$A$54,AD49,Очки!$B$2:$B$54)=0," ",SUMIF(Очки!$A$2:$A$54,AD49,Очки!$B$2:$B$54))+IF(AD49="ОРГ",0,$C49)))))</f>
        <v>0</v>
      </c>
    </row>
    <row r="50" spans="1:31" ht="13.5" customHeight="1" x14ac:dyDescent="0.2">
      <c r="A50" s="71" t="s">
        <v>48</v>
      </c>
      <c r="B50" s="70">
        <f>SUM(I50,K50,M50,O50,Q50,S50,U50,W50,Y50,AA50,AC50,AE50)</f>
        <v>19</v>
      </c>
      <c r="C50" s="43">
        <f>SUMIF(Коэффициенты!$A$2:$A$68,D50,Коэффициенты!$B$2:$B$68)</f>
        <v>0</v>
      </c>
      <c r="D50" s="45">
        <f>$D$1-E50</f>
        <v>24</v>
      </c>
      <c r="E50" s="31">
        <v>1990</v>
      </c>
      <c r="F50" s="27" t="s">
        <v>113</v>
      </c>
      <c r="G50" s="27" t="s">
        <v>53</v>
      </c>
      <c r="H50" s="74"/>
      <c r="I50" s="19" t="str">
        <f>IF($A50="вк","В/К",(IF(H50=0,"0",(IF(SUMIF(Очки!$A$2:$A$54,H50,Очки!$B$2:$B$54)=0," ",SUMIF(Очки!$A$2:$A$54,H50,Очки!$B$2:$B$54))+IF(H50="ОРГ",0,$C50)))))</f>
        <v>0</v>
      </c>
      <c r="J50" s="74"/>
      <c r="K50" s="19" t="str">
        <f>IF($A50="вк","В/К",(IF(J50=0,"0",(IF(SUMIF(Очки!$A$2:$A$54,J50,Очки!$B$2:$B$54)=0," ",SUMIF(Очки!$A$2:$A$54,J50,Очки!$B$2:$B$54))+IF(J50="ОРГ",0,$C50)))))</f>
        <v>0</v>
      </c>
      <c r="L50" s="74"/>
      <c r="M50" s="19" t="str">
        <f>IF($A50="вк","В/К",(IF(L50=0,"0",(IF(SUMIF(Очки!$A$2:$A$54,L50,Очки!$B$2:$B$54)=0," ",SUMIF(Очки!$A$2:$A$54,L50,Очки!$B$2:$B$54))+IF(L50="ОРГ",0,$C50)))))</f>
        <v>0</v>
      </c>
      <c r="N50" s="74"/>
      <c r="O50" s="19" t="str">
        <f>IF($A50="вк","В/К",(IF(N50=0,"0",(IF(SUMIF(Очки!$A$2:$A$54,N50,Очки!$B$2:$B$54)=0," ",SUMIF(Очки!$A$2:$A$54,N50,Очки!$B$2:$B$54))+IF(N50="ОРГ",0,$C50)))))</f>
        <v>0</v>
      </c>
      <c r="P50" s="74"/>
      <c r="Q50" s="19" t="str">
        <f>IF($A50="вк","В/К",(IF(P50=0,"0",(IF(SUMIF(Очки!$A$2:$A$54,P50,Очки!$B$2:$B$54)=0," ",SUMIF(Очки!$A$2:$A$54,P50,Очки!$B$2:$B$54))+IF(P50="ОРГ",0,$C50)))))</f>
        <v>0</v>
      </c>
      <c r="R50" s="74"/>
      <c r="S50" s="19" t="str">
        <f>IF($A50="вк","В/К",(IF(R50=0,"0",(IF(SUMIF(Очки!$A$2:$A$54,R50,Очки!$B$2:$B$54)=0," ",SUMIF(Очки!$A$2:$A$54,R50,Очки!$B$2:$B$54))+IF(R50="ОРГ",0,$C50)))))</f>
        <v>0</v>
      </c>
      <c r="T50" s="74"/>
      <c r="U50" s="19" t="str">
        <f>IF($A50="вк","В/К",(IF(T50=0,"0",(IF(SUMIF(Очки!$A$2:$A$54,T50,Очки!$B$2:$B$54)=0," ",SUMIF(Очки!$A$2:$A$54,T50,Очки!$B$2:$B$54))+IF(T50="ОРГ",0,$C50)))))</f>
        <v>0</v>
      </c>
      <c r="V50" s="74"/>
      <c r="W50" s="19" t="str">
        <f>IF($A50="вк","В/К",(IF(V50=0,"0",(IF(SUMIF(Очки!$A$2:$A$54,V50,Очки!$B$2:$B$54)=0," ",SUMIF(Очки!$A$2:$A$54,V50,Очки!$B$2:$B$54))+IF(V50="ОРГ",0,$C50)))))</f>
        <v>0</v>
      </c>
      <c r="X50" s="74"/>
      <c r="Y50" s="19" t="str">
        <f>IF($A50="вк","В/К",(IF(X50=0,"0",(IF(SUMIF(Очки!$A$2:$A$54,X50,Очки!$B$2:$B$54)=0," ",SUMIF(Очки!$A$2:$A$54,X50,Очки!$B$2:$B$54))+IF(X50="ОРГ",0,$C50)))))</f>
        <v>0</v>
      </c>
      <c r="Z50" s="74">
        <v>4</v>
      </c>
      <c r="AA50" s="19">
        <f>IF($A50="вк","В/К",(IF(Z50=0,"0",(IF(SUMIF(Очки!$A$2:$A$54,Z50,Очки!$B$2:$B$54)=0," ",SUMIF(Очки!$A$2:$A$54,Z50,Очки!$B$2:$B$54))+IF(Z50="ОРГ",0,$C50)))))</f>
        <v>19</v>
      </c>
      <c r="AB50" s="74"/>
      <c r="AC50" s="19" t="str">
        <f>IF($A50="вк","В/К",(IF(AB50=0,"0",(IF(SUMIF(Очки!$A$2:$A$54,AB50,Очки!$B$2:$B$54)=0," ",SUMIF(Очки!$A$2:$A$54,AB50,Очки!$B$2:$B$54))+IF(AB50="ОРГ",0,$C50)))))</f>
        <v>0</v>
      </c>
      <c r="AD50" s="74"/>
      <c r="AE50" s="19" t="str">
        <f>IF($A50="вк","В/К",(IF(AD50=0,"0",(IF(SUMIF(Очки!$A$2:$A$54,AD50,Очки!$B$2:$B$54)=0," ",SUMIF(Очки!$A$2:$A$54,AD50,Очки!$B$2:$B$54))+IF(AD50="ОРГ",0,$C50)))))</f>
        <v>0</v>
      </c>
    </row>
    <row r="51" spans="1:31" ht="13.5" customHeight="1" x14ac:dyDescent="0.2">
      <c r="A51" s="71" t="s">
        <v>48</v>
      </c>
      <c r="B51" s="70">
        <f>SUM(I51,K51,M51,O51,Q51,S51,U51,W51,Y51,AA51,AC51,AE51)</f>
        <v>19</v>
      </c>
      <c r="C51" s="43">
        <f>SUMIF(Коэффициенты!$A$2:$A$68,D51,Коэффициенты!$B$2:$B$68)</f>
        <v>0</v>
      </c>
      <c r="D51" s="45">
        <f>$D$1-E51</f>
        <v>30</v>
      </c>
      <c r="E51" s="31">
        <v>1984</v>
      </c>
      <c r="F51" s="27" t="s">
        <v>117</v>
      </c>
      <c r="G51" s="27" t="s">
        <v>118</v>
      </c>
      <c r="H51" s="74"/>
      <c r="I51" s="19" t="str">
        <f>IF($A51="вк","В/К",(IF(H51=0,"0",(IF(SUMIF(Очки!$A$2:$A$54,H51,Очки!$B$2:$B$54)=0," ",SUMIF(Очки!$A$2:$A$54,H51,Очки!$B$2:$B$54))+IF(H51="ОРГ",0,$C51)))))</f>
        <v>0</v>
      </c>
      <c r="J51" s="74"/>
      <c r="K51" s="19" t="str">
        <f>IF($A51="вк","В/К",(IF(J51=0,"0",(IF(SUMIF(Очки!$A$2:$A$54,J51,Очки!$B$2:$B$54)=0," ",SUMIF(Очки!$A$2:$A$54,J51,Очки!$B$2:$B$54))+IF(J51="ОРГ",0,$C51)))))</f>
        <v>0</v>
      </c>
      <c r="L51" s="74"/>
      <c r="M51" s="19" t="str">
        <f>IF($A51="вк","В/К",(IF(L51=0,"0",(IF(SUMIF(Очки!$A$2:$A$54,L51,Очки!$B$2:$B$54)=0," ",SUMIF(Очки!$A$2:$A$54,L51,Очки!$B$2:$B$54))+IF(L51="ОРГ",0,$C51)))))</f>
        <v>0</v>
      </c>
      <c r="N51" s="74"/>
      <c r="O51" s="19" t="str">
        <f>IF($A51="вк","В/К",(IF(N51=0,"0",(IF(SUMIF(Очки!$A$2:$A$54,N51,Очки!$B$2:$B$54)=0," ",SUMIF(Очки!$A$2:$A$54,N51,Очки!$B$2:$B$54))+IF(N51="ОРГ",0,$C51)))))</f>
        <v>0</v>
      </c>
      <c r="P51" s="74"/>
      <c r="Q51" s="19" t="str">
        <f>IF($A51="вк","В/К",(IF(P51=0,"0",(IF(SUMIF(Очки!$A$2:$A$54,P51,Очки!$B$2:$B$54)=0," ",SUMIF(Очки!$A$2:$A$54,P51,Очки!$B$2:$B$54))+IF(P51="ОРГ",0,$C51)))))</f>
        <v>0</v>
      </c>
      <c r="R51" s="74"/>
      <c r="S51" s="19" t="str">
        <f>IF($A51="вк","В/К",(IF(R51=0,"0",(IF(SUMIF(Очки!$A$2:$A$54,R51,Очки!$B$2:$B$54)=0," ",SUMIF(Очки!$A$2:$A$54,R51,Очки!$B$2:$B$54))+IF(R51="ОРГ",0,$C51)))))</f>
        <v>0</v>
      </c>
      <c r="T51" s="74"/>
      <c r="U51" s="19" t="str">
        <f>IF($A51="вк","В/К",(IF(T51=0,"0",(IF(SUMIF(Очки!$A$2:$A$54,T51,Очки!$B$2:$B$54)=0," ",SUMIF(Очки!$A$2:$A$54,T51,Очки!$B$2:$B$54))+IF(T51="ОРГ",0,$C51)))))</f>
        <v>0</v>
      </c>
      <c r="V51" s="74"/>
      <c r="W51" s="19" t="str">
        <f>IF($A51="вк","В/К",(IF(V51=0,"0",(IF(SUMIF(Очки!$A$2:$A$54,V51,Очки!$B$2:$B$54)=0," ",SUMIF(Очки!$A$2:$A$54,V51,Очки!$B$2:$B$54))+IF(V51="ОРГ",0,$C51)))))</f>
        <v>0</v>
      </c>
      <c r="X51" s="74"/>
      <c r="Y51" s="19" t="str">
        <f>IF($A51="вк","В/К",(IF(X51=0,"0",(IF(SUMIF(Очки!$A$2:$A$54,X51,Очки!$B$2:$B$54)=0," ",SUMIF(Очки!$A$2:$A$54,X51,Очки!$B$2:$B$54))+IF(X51="ОРГ",0,$C51)))))</f>
        <v>0</v>
      </c>
      <c r="Z51" s="74"/>
      <c r="AA51" s="19" t="str">
        <f>IF($A51="вк","В/К",(IF(Z51=0,"0",(IF(SUMIF(Очки!$A$2:$A$54,Z51,Очки!$B$2:$B$54)=0," ",SUMIF(Очки!$A$2:$A$54,Z51,Очки!$B$2:$B$54))+IF(Z51="ОРГ",0,$C51)))))</f>
        <v>0</v>
      </c>
      <c r="AB51" s="74"/>
      <c r="AC51" s="19" t="str">
        <f>IF($A51="вк","В/К",(IF(AB51=0,"0",(IF(SUMIF(Очки!$A$2:$A$54,AB51,Очки!$B$2:$B$54)=0," ",SUMIF(Очки!$A$2:$A$54,AB51,Очки!$B$2:$B$54))+IF(AB51="ОРГ",0,$C51)))))</f>
        <v>0</v>
      </c>
      <c r="AD51" s="74">
        <v>4</v>
      </c>
      <c r="AE51" s="19">
        <f>IF($A51="вк","В/К",(IF(AD51=0,"0",(IF(SUMIF(Очки!$A$2:$A$54,AD51,Очки!$B$2:$B$54)=0," ",SUMIF(Очки!$A$2:$A$54,AD51,Очки!$B$2:$B$54))+IF(AD51="ОРГ",0,$C51)))))</f>
        <v>19</v>
      </c>
    </row>
    <row r="52" spans="1:31" ht="13.5" customHeight="1" x14ac:dyDescent="0.2">
      <c r="A52" s="71" t="s">
        <v>48</v>
      </c>
      <c r="B52" s="70">
        <f>SUM(I52,K52,M52,O52,Q52,S52,U52,W52,Y52,AA52,AC52,AE52)</f>
        <v>18</v>
      </c>
      <c r="C52" s="43">
        <f>SUMIF(Коэффициенты!$A$2:$A$68,D52,Коэффициенты!$B$2:$B$68)</f>
        <v>0</v>
      </c>
      <c r="D52" s="45">
        <f>$D$1-E52</f>
        <v>27</v>
      </c>
      <c r="E52" s="31">
        <v>1987</v>
      </c>
      <c r="F52" s="27" t="s">
        <v>119</v>
      </c>
      <c r="G52" s="27" t="s">
        <v>53</v>
      </c>
      <c r="H52" s="74"/>
      <c r="I52" s="19" t="str">
        <f>IF($A52="вк","В/К",(IF(H52=0,"0",(IF(SUMIF(Очки!$A$2:$A$54,H52,Очки!$B$2:$B$54)=0," ",SUMIF(Очки!$A$2:$A$54,H52,Очки!$B$2:$B$54))+IF(H52="ОРГ",0,$C52)))))</f>
        <v>0</v>
      </c>
      <c r="J52" s="74"/>
      <c r="K52" s="19" t="str">
        <f>IF($A52="вк","В/К",(IF(J52=0,"0",(IF(SUMIF(Очки!$A$2:$A$54,J52,Очки!$B$2:$B$54)=0," ",SUMIF(Очки!$A$2:$A$54,J52,Очки!$B$2:$B$54))+IF(J52="ОРГ",0,$C52)))))</f>
        <v>0</v>
      </c>
      <c r="L52" s="74"/>
      <c r="M52" s="19" t="str">
        <f>IF($A52="вк","В/К",(IF(L52=0,"0",(IF(SUMIF(Очки!$A$2:$A$54,L52,Очки!$B$2:$B$54)=0," ",SUMIF(Очки!$A$2:$A$54,L52,Очки!$B$2:$B$54))+IF(L52="ОРГ",0,$C52)))))</f>
        <v>0</v>
      </c>
      <c r="N52" s="74"/>
      <c r="O52" s="19" t="str">
        <f>IF($A52="вк","В/К",(IF(N52=0,"0",(IF(SUMIF(Очки!$A$2:$A$54,N52,Очки!$B$2:$B$54)=0," ",SUMIF(Очки!$A$2:$A$54,N52,Очки!$B$2:$B$54))+IF(N52="ОРГ",0,$C52)))))</f>
        <v>0</v>
      </c>
      <c r="P52" s="74"/>
      <c r="Q52" s="19" t="str">
        <f>IF($A52="вк","В/К",(IF(P52=0,"0",(IF(SUMIF(Очки!$A$2:$A$54,P52,Очки!$B$2:$B$54)=0," ",SUMIF(Очки!$A$2:$A$54,P52,Очки!$B$2:$B$54))+IF(P52="ОРГ",0,$C52)))))</f>
        <v>0</v>
      </c>
      <c r="R52" s="74"/>
      <c r="S52" s="19" t="str">
        <f>IF($A52="вк","В/К",(IF(R52=0,"0",(IF(SUMIF(Очки!$A$2:$A$54,R52,Очки!$B$2:$B$54)=0," ",SUMIF(Очки!$A$2:$A$54,R52,Очки!$B$2:$B$54))+IF(R52="ОРГ",0,$C52)))))</f>
        <v>0</v>
      </c>
      <c r="T52" s="74"/>
      <c r="U52" s="19" t="str">
        <f>IF($A52="вк","В/К",(IF(T52=0,"0",(IF(SUMIF(Очки!$A$2:$A$54,T52,Очки!$B$2:$B$54)=0," ",SUMIF(Очки!$A$2:$A$54,T52,Очки!$B$2:$B$54))+IF(T52="ОРГ",0,$C52)))))</f>
        <v>0</v>
      </c>
      <c r="V52" s="74"/>
      <c r="W52" s="19" t="str">
        <f>IF($A52="вк","В/К",(IF(V52=0,"0",(IF(SUMIF(Очки!$A$2:$A$54,V52,Очки!$B$2:$B$54)=0," ",SUMIF(Очки!$A$2:$A$54,V52,Очки!$B$2:$B$54))+IF(V52="ОРГ",0,$C52)))))</f>
        <v>0</v>
      </c>
      <c r="X52" s="74"/>
      <c r="Y52" s="19" t="str">
        <f>IF($A52="вк","В/К",(IF(X52=0,"0",(IF(SUMIF(Очки!$A$2:$A$54,X52,Очки!$B$2:$B$54)=0," ",SUMIF(Очки!$A$2:$A$54,X52,Очки!$B$2:$B$54))+IF(X52="ОРГ",0,$C52)))))</f>
        <v>0</v>
      </c>
      <c r="Z52" s="74"/>
      <c r="AA52" s="19" t="str">
        <f>IF($A52="вк","В/К",(IF(Z52=0,"0",(IF(SUMIF(Очки!$A$2:$A$54,Z52,Очки!$B$2:$B$54)=0," ",SUMIF(Очки!$A$2:$A$54,Z52,Очки!$B$2:$B$54))+IF(Z52="ОРГ",0,$C52)))))</f>
        <v>0</v>
      </c>
      <c r="AB52" s="74"/>
      <c r="AC52" s="19" t="str">
        <f>IF($A52="вк","В/К",(IF(AB52=0,"0",(IF(SUMIF(Очки!$A$2:$A$54,AB52,Очки!$B$2:$B$54)=0," ",SUMIF(Очки!$A$2:$A$54,AB52,Очки!$B$2:$B$54))+IF(AB52="ОРГ",0,$C52)))))</f>
        <v>0</v>
      </c>
      <c r="AD52" s="74">
        <v>5</v>
      </c>
      <c r="AE52" s="19">
        <f>IF($A52="вк","В/К",(IF(AD52=0,"0",(IF(SUMIF(Очки!$A$2:$A$54,AD52,Очки!$B$2:$B$54)=0," ",SUMIF(Очки!$A$2:$A$54,AD52,Очки!$B$2:$B$54))+IF(AD52="ОРГ",0,$C52)))))</f>
        <v>18</v>
      </c>
    </row>
    <row r="53" spans="1:31" ht="13.5" customHeight="1" x14ac:dyDescent="0.2">
      <c r="A53" s="71" t="s">
        <v>48</v>
      </c>
      <c r="B53" s="70">
        <f>SUM(I53,K53,M53,O53,Q53,S53,U53,W53,Y53,AA53,AC53,AE53)</f>
        <v>50</v>
      </c>
      <c r="C53" s="43">
        <f>SUMIF(Коэффициенты!$A$2:$A$68,D53,Коэффициенты!$B$2:$B$68)</f>
        <v>4</v>
      </c>
      <c r="D53" s="45">
        <f>$D$1-E53</f>
        <v>60</v>
      </c>
      <c r="E53" s="31">
        <v>1954</v>
      </c>
      <c r="F53" s="27" t="s">
        <v>115</v>
      </c>
      <c r="G53" s="27" t="s">
        <v>53</v>
      </c>
      <c r="H53" s="74"/>
      <c r="I53" s="19" t="str">
        <f>IF($A53="вк","В/К",(IF(H53=0,"0",(IF(SUMIF(Очки!$A$2:$A$54,H53,Очки!$B$2:$B$54)=0," ",SUMIF(Очки!$A$2:$A$54,H53,Очки!$B$2:$B$54))+IF(H53="ОРГ",0,$C53)))))</f>
        <v>0</v>
      </c>
      <c r="J53" s="74"/>
      <c r="K53" s="19" t="str">
        <f>IF($A53="вк","В/К",(IF(J53=0,"0",(IF(SUMIF(Очки!$A$2:$A$54,J53,Очки!$B$2:$B$54)=0," ",SUMIF(Очки!$A$2:$A$54,J53,Очки!$B$2:$B$54))+IF(J53="ОРГ",0,$C53)))))</f>
        <v>0</v>
      </c>
      <c r="L53" s="74"/>
      <c r="M53" s="19" t="str">
        <f>IF($A53="вк","В/К",(IF(L53=0,"0",(IF(SUMIF(Очки!$A$2:$A$54,L53,Очки!$B$2:$B$54)=0," ",SUMIF(Очки!$A$2:$A$54,L53,Очки!$B$2:$B$54))+IF(L53="ОРГ",0,$C53)))))</f>
        <v>0</v>
      </c>
      <c r="N53" s="74"/>
      <c r="O53" s="19" t="str">
        <f>IF($A53="вк","В/К",(IF(N53=0,"0",(IF(SUMIF(Очки!$A$2:$A$54,N53,Очки!$B$2:$B$54)=0," ",SUMIF(Очки!$A$2:$A$54,N53,Очки!$B$2:$B$54))+IF(N53="ОРГ",0,$C53)))))</f>
        <v>0</v>
      </c>
      <c r="P53" s="74"/>
      <c r="Q53" s="19" t="str">
        <f>IF($A53="вк","В/К",(IF(P53=0,"0",(IF(SUMIF(Очки!$A$2:$A$54,P53,Очки!$B$2:$B$54)=0," ",SUMIF(Очки!$A$2:$A$54,P53,Очки!$B$2:$B$54))+IF(P53="ОРГ",0,$C53)))))</f>
        <v>0</v>
      </c>
      <c r="R53" s="74"/>
      <c r="S53" s="19" t="str">
        <f>IF($A53="вк","В/К",(IF(R53=0,"0",(IF(SUMIF(Очки!$A$2:$A$54,R53,Очки!$B$2:$B$54)=0," ",SUMIF(Очки!$A$2:$A$54,R53,Очки!$B$2:$B$54))+IF(R53="ОРГ",0,$C53)))))</f>
        <v>0</v>
      </c>
      <c r="T53" s="74"/>
      <c r="U53" s="19" t="str">
        <f>IF($A53="вк","В/К",(IF(T53=0,"0",(IF(SUMIF(Очки!$A$2:$A$54,T53,Очки!$B$2:$B$54)=0," ",SUMIF(Очки!$A$2:$A$54,T53,Очки!$B$2:$B$54))+IF(T53="ОРГ",0,$C53)))))</f>
        <v>0</v>
      </c>
      <c r="V53" s="74"/>
      <c r="W53" s="19" t="str">
        <f>IF($A53="вк","В/К",(IF(V53=0,"0",(IF(SUMIF(Очки!$A$2:$A$54,V53,Очки!$B$2:$B$54)=0," ",SUMIF(Очки!$A$2:$A$54,V53,Очки!$B$2:$B$54))+IF(V53="ОРГ",0,$C53)))))</f>
        <v>0</v>
      </c>
      <c r="X53" s="74"/>
      <c r="Y53" s="19" t="str">
        <f>IF($A53="вк","В/К",(IF(X53=0,"0",(IF(SUMIF(Очки!$A$2:$A$54,X53,Очки!$B$2:$B$54)=0," ",SUMIF(Очки!$A$2:$A$54,X53,Очки!$B$2:$B$54))+IF(X53="ОРГ",0,$C53)))))</f>
        <v>0</v>
      </c>
      <c r="Z53" s="74" t="s">
        <v>25</v>
      </c>
      <c r="AA53" s="19">
        <f>IF($A53="вк","В/К",(IF(Z53=0,"0",(IF(SUMIF(Очки!$A$2:$A$54,Z53,Очки!$B$2:$B$54)=0," ",SUMIF(Очки!$A$2:$A$54,Z53,Очки!$B$2:$B$54))+IF(Z53="ОРГ",0,$C53)))))</f>
        <v>25</v>
      </c>
      <c r="AB53" s="74"/>
      <c r="AC53" s="19" t="str">
        <f>IF($A53="вк","В/К",(IF(AB53=0,"0",(IF(SUMIF(Очки!$A$2:$A$54,AB53,Очки!$B$2:$B$54)=0," ",SUMIF(Очки!$A$2:$A$54,AB53,Очки!$B$2:$B$54))+IF(AB53="ОРГ",0,$C53)))))</f>
        <v>0</v>
      </c>
      <c r="AD53" s="74" t="s">
        <v>25</v>
      </c>
      <c r="AE53" s="19">
        <f>IF($A53="вк","В/К",(IF(AD53=0,"0",(IF(SUMIF(Очки!$A$2:$A$54,AD53,Очки!$B$2:$B$54)=0," ",SUMIF(Очки!$A$2:$A$54,AD53,Очки!$B$2:$B$54))+IF(AD53="ОРГ",0,$C53)))))</f>
        <v>25</v>
      </c>
    </row>
    <row r="54" spans="1:31" ht="13.5" customHeight="1" x14ac:dyDescent="0.2">
      <c r="A54" s="71" t="s">
        <v>48</v>
      </c>
      <c r="B54" s="70">
        <f t="shared" si="2"/>
        <v>3</v>
      </c>
      <c r="C54" s="43">
        <f>SUMIF(Коэффициенты!$A$2:$A$68,D54,Коэффициенты!$B$2:$B$68)</f>
        <v>0</v>
      </c>
      <c r="D54" s="45">
        <f t="shared" si="3"/>
        <v>33</v>
      </c>
      <c r="E54" s="31">
        <v>1981</v>
      </c>
      <c r="F54" s="27" t="s">
        <v>99</v>
      </c>
      <c r="G54" s="27" t="s">
        <v>54</v>
      </c>
      <c r="H54" s="74"/>
      <c r="I54" s="19" t="str">
        <f>IF($A54="вк","В/К",(IF(H54=0,"0",(IF(SUMIF(Очки!$A$2:$A$54,H54,Очки!$B$2:$B$54)=0," ",SUMIF(Очки!$A$2:$A$54,H54,Очки!$B$2:$B$54))+IF(H54="ОРГ",0,$C54)))))</f>
        <v>0</v>
      </c>
      <c r="J54" s="74"/>
      <c r="K54" s="19" t="str">
        <f>IF($A54="вк","В/К",(IF(J54=0,"0",(IF(SUMIF(Очки!$A$2:$A$54,J54,Очки!$B$2:$B$54)=0," ",SUMIF(Очки!$A$2:$A$54,J54,Очки!$B$2:$B$54))+IF(J54="ОРГ",0,$C54)))))</f>
        <v>0</v>
      </c>
      <c r="L54" s="74"/>
      <c r="M54" s="19" t="str">
        <f>IF($A54="вк","В/К",(IF(L54=0,"0",(IF(SUMIF(Очки!$A$2:$A$54,L54,Очки!$B$2:$B$54)=0," ",SUMIF(Очки!$A$2:$A$54,L54,Очки!$B$2:$B$54))+IF(L54="ОРГ",0,$C54)))))</f>
        <v>0</v>
      </c>
      <c r="N54" s="74"/>
      <c r="O54" s="19" t="str">
        <f>IF($A54="вк","В/К",(IF(N54=0,"0",(IF(SUMIF(Очки!$A$2:$A$54,N54,Очки!$B$2:$B$54)=0," ",SUMIF(Очки!$A$2:$A$54,N54,Очки!$B$2:$B$54))+IF(N54="ОРГ",0,$C54)))))</f>
        <v>0</v>
      </c>
      <c r="P54" s="74"/>
      <c r="Q54" s="19" t="str">
        <f>IF($A54="вк","В/К",(IF(P54=0,"0",(IF(SUMIF(Очки!$A$2:$A$54,P54,Очки!$B$2:$B$54)=0," ",SUMIF(Очки!$A$2:$A$54,P54,Очки!$B$2:$B$54))+IF(P54="ОРГ",0,$C54)))))</f>
        <v>0</v>
      </c>
      <c r="R54" s="74"/>
      <c r="S54" s="19" t="str">
        <f>IF($A54="вк","В/К",(IF(R54=0,"0",(IF(SUMIF(Очки!$A$2:$A$54,R54,Очки!$B$2:$B$54)=0," ",SUMIF(Очки!$A$2:$A$54,R54,Очки!$B$2:$B$54))+IF(R54="ОРГ",0,$C54)))))</f>
        <v>0</v>
      </c>
      <c r="T54" s="74">
        <v>20</v>
      </c>
      <c r="U54" s="19">
        <f>IF($A54="вк","В/К",(IF(T54=0,"0",(IF(SUMIF(Очки!$A$2:$A$54,T54,Очки!$B$2:$B$54)=0," ",SUMIF(Очки!$A$2:$A$54,T54,Очки!$B$2:$B$54))+IF(T54="ОРГ",0,$C54)))))</f>
        <v>3</v>
      </c>
      <c r="V54" s="74"/>
      <c r="W54" s="19" t="str">
        <f>IF($A54="вк","В/К",(IF(V54=0,"0",(IF(SUMIF(Очки!$A$2:$A$54,V54,Очки!$B$2:$B$54)=0," ",SUMIF(Очки!$A$2:$A$54,V54,Очки!$B$2:$B$54))+IF(V54="ОРГ",0,$C54)))))</f>
        <v>0</v>
      </c>
      <c r="X54" s="74"/>
      <c r="Y54" s="19" t="str">
        <f>IF($A54="вк","В/К",(IF(X54=0,"0",(IF(SUMIF(Очки!$A$2:$A$54,X54,Очки!$B$2:$B$54)=0," ",SUMIF(Очки!$A$2:$A$54,X54,Очки!$B$2:$B$54))+IF(X54="ОРГ",0,$C54)))))</f>
        <v>0</v>
      </c>
      <c r="Z54" s="74"/>
      <c r="AA54" s="19" t="str">
        <f>IF($A54="вк","В/К",(IF(Z54=0,"0",(IF(SUMIF(Очки!$A$2:$A$54,Z54,Очки!$B$2:$B$54)=0," ",SUMIF(Очки!$A$2:$A$54,Z54,Очки!$B$2:$B$54))+IF(Z54="ОРГ",0,$C54)))))</f>
        <v>0</v>
      </c>
      <c r="AB54" s="74"/>
      <c r="AC54" s="19" t="str">
        <f>IF($A54="вк","В/К",(IF(AB54=0,"0",(IF(SUMIF(Очки!$A$2:$A$54,AB54,Очки!$B$2:$B$54)=0," ",SUMIF(Очки!$A$2:$A$54,AB54,Очки!$B$2:$B$54))+IF(AB54="ОРГ",0,$C54)))))</f>
        <v>0</v>
      </c>
      <c r="AD54" s="74"/>
      <c r="AE54" s="19" t="str">
        <f>IF($A54="вк","В/К",(IF(AD54=0,"0",(IF(SUMIF(Очки!$A$2:$A$54,AD54,Очки!$B$2:$B$54)=0," ",SUMIF(Очки!$A$2:$A$54,AD54,Очки!$B$2:$B$54))+IF(AD54="ОРГ",0,$C54)))))</f>
        <v>0</v>
      </c>
    </row>
    <row r="55" spans="1:31" ht="13.5" customHeight="1" x14ac:dyDescent="0.2">
      <c r="A55" s="72" t="s">
        <v>49</v>
      </c>
      <c r="B55" s="70">
        <f t="shared" si="2"/>
        <v>164</v>
      </c>
      <c r="C55" s="43">
        <f>SUMIF(Коэффициенты!$A$2:$A$68,D55,Коэффициенты!$B$2:$B$68)</f>
        <v>2</v>
      </c>
      <c r="D55" s="45">
        <f t="shared" si="3"/>
        <v>35</v>
      </c>
      <c r="E55" s="31">
        <v>1979</v>
      </c>
      <c r="F55" s="27" t="s">
        <v>19</v>
      </c>
      <c r="G55" s="27" t="s">
        <v>68</v>
      </c>
      <c r="H55" s="74">
        <v>3</v>
      </c>
      <c r="I55" s="19">
        <f>IF($A55="вк","В/К",(IF(H55=0,"0",(IF(SUMIF(Очки!$A$2:$A$54,H55,Очки!$B$2:$B$54)=0," ",SUMIF(Очки!$A$2:$A$54,H55,Очки!$B$2:$B$54))+IF(H55="ОРГ",0,$C55)))))</f>
        <v>22</v>
      </c>
      <c r="J55" s="74"/>
      <c r="K55" s="19" t="str">
        <f>IF($A55="вк","В/К",(IF(J55=0,"0",(IF(SUMIF(Очки!$A$2:$A$54,J55,Очки!$B$2:$B$54)=0," ",SUMIF(Очки!$A$2:$A$54,J55,Очки!$B$2:$B$54))+IF(J55="ОРГ",0,$C55)))))</f>
        <v>0</v>
      </c>
      <c r="L55" s="74">
        <v>2</v>
      </c>
      <c r="M55" s="19">
        <f>IF($A55="вк","В/К",(IF(L55=0,"0",(IF(SUMIF(Очки!$A$2:$A$54,L55,Очки!$B$2:$B$54)=0," ",SUMIF(Очки!$A$2:$A$54,L55,Очки!$B$2:$B$54))+IF(L55="ОРГ",0,$C55)))))</f>
        <v>24</v>
      </c>
      <c r="N55" s="74"/>
      <c r="O55" s="19" t="str">
        <f>IF($A55="вк","В/К",(IF(N55=0,"0",(IF(SUMIF(Очки!$A$2:$A$54,N55,Очки!$B$2:$B$54)=0," ",SUMIF(Очки!$A$2:$A$54,N55,Очки!$B$2:$B$54))+IF(N55="ОРГ",0,$C55)))))</f>
        <v>0</v>
      </c>
      <c r="P55" s="74"/>
      <c r="Q55" s="19" t="str">
        <f>IF($A55="вк","В/К",(IF(P55=0,"0",(IF(SUMIF(Очки!$A$2:$A$54,P55,Очки!$B$2:$B$54)=0," ",SUMIF(Очки!$A$2:$A$54,P55,Очки!$B$2:$B$54))+IF(P55="ОРГ",0,$C55)))))</f>
        <v>0</v>
      </c>
      <c r="R55" s="74" t="s">
        <v>25</v>
      </c>
      <c r="S55" s="19">
        <f>IF($A55="вк","В/К",(IF(R55=0,"0",(IF(SUMIF(Очки!$A$2:$A$54,R55,Очки!$B$2:$B$54)=0," ",SUMIF(Очки!$A$2:$A$54,R55,Очки!$B$2:$B$54))+IF(R55="ОРГ",0,$C55)))))</f>
        <v>25</v>
      </c>
      <c r="T55" s="74">
        <v>8</v>
      </c>
      <c r="U55" s="19">
        <f>IF($A55="вк","В/К",(IF(T55=0,"0",(IF(SUMIF(Очки!$A$2:$A$54,T55,Очки!$B$2:$B$54)=0," ",SUMIF(Очки!$A$2:$A$54,T55,Очки!$B$2:$B$54))+IF(T55="ОРГ",0,$C55)))))</f>
        <v>17</v>
      </c>
      <c r="V55" s="74" t="s">
        <v>25</v>
      </c>
      <c r="W55" s="19">
        <f>IF($A55="вк","В/К",(IF(V55=0,"0",(IF(SUMIF(Очки!$A$2:$A$54,V55,Очки!$B$2:$B$54)=0," ",SUMIF(Очки!$A$2:$A$54,V55,Очки!$B$2:$B$54))+IF(V55="ОРГ",0,$C55)))))</f>
        <v>25</v>
      </c>
      <c r="X55" s="74">
        <v>1</v>
      </c>
      <c r="Y55" s="19">
        <f>IF($A55="вк","В/К",(IF(X55=0,"0",(IF(SUMIF(Очки!$A$2:$A$54,X55,Очки!$B$2:$B$54)=0," ",SUMIF(Очки!$A$2:$A$54,X55,Очки!$B$2:$B$54))+IF(X55="ОРГ",0,$C55)))))</f>
        <v>27</v>
      </c>
      <c r="Z55" s="74">
        <v>2</v>
      </c>
      <c r="AA55" s="19">
        <f>IF($A55="вк","В/К",(IF(Z55=0,"0",(IF(SUMIF(Очки!$A$2:$A$54,Z55,Очки!$B$2:$B$54)=0," ",SUMIF(Очки!$A$2:$A$54,Z55,Очки!$B$2:$B$54))+IF(Z55="ОРГ",0,$C55)))))</f>
        <v>24</v>
      </c>
      <c r="AB55" s="74"/>
      <c r="AC55" s="19" t="str">
        <f>IF($A55="вк","В/К",(IF(AB55=0,"0",(IF(SUMIF(Очки!$A$2:$A$54,AB55,Очки!$B$2:$B$54)=0," ",SUMIF(Очки!$A$2:$A$54,AB55,Очки!$B$2:$B$54))+IF(AB55="ОРГ",0,$C55)))))</f>
        <v>0</v>
      </c>
      <c r="AD55" s="74"/>
      <c r="AE55" s="19" t="str">
        <f>IF($A55="вк","В/К",(IF(AD55=0,"0",(IF(SUMIF(Очки!$A$2:$A$54,AD55,Очки!$B$2:$B$54)=0," ",SUMIF(Очки!$A$2:$A$54,AD55,Очки!$B$2:$B$54))+IF(AD55="ОРГ",0,$C55)))))</f>
        <v>0</v>
      </c>
    </row>
    <row r="56" spans="1:31" ht="13.5" customHeight="1" x14ac:dyDescent="0.2">
      <c r="A56" s="72" t="s">
        <v>49</v>
      </c>
      <c r="B56" s="70">
        <f t="shared" si="2"/>
        <v>138</v>
      </c>
      <c r="C56" s="43">
        <f>SUMIF(Коэффициенты!$A$2:$A$68,D56,Коэффициенты!$B$2:$B$68)</f>
        <v>0</v>
      </c>
      <c r="D56" s="45">
        <f t="shared" si="3"/>
        <v>27</v>
      </c>
      <c r="E56" s="31">
        <v>1987</v>
      </c>
      <c r="F56" s="27" t="s">
        <v>26</v>
      </c>
      <c r="G56" s="27" t="s">
        <v>68</v>
      </c>
      <c r="H56" s="74"/>
      <c r="I56" s="19" t="str">
        <f>IF($A56="вк","В/К",(IF(H56=0,"0",(IF(SUMIF(Очки!$A$2:$A$54,H56,Очки!$B$2:$B$54)=0," ",SUMIF(Очки!$A$2:$A$54,H56,Очки!$B$2:$B$54))+IF(H56="ОРГ",0,$C56)))))</f>
        <v>0</v>
      </c>
      <c r="J56" s="74" t="s">
        <v>25</v>
      </c>
      <c r="K56" s="19">
        <f>IF($A56="вк","В/К",(IF(J56=0,"0",(IF(SUMIF(Очки!$A$2:$A$54,J56,Очки!$B$2:$B$54)=0," ",SUMIF(Очки!$A$2:$A$54,J56,Очки!$B$2:$B$54))+IF(J56="ОРГ",0,$C56)))))</f>
        <v>25</v>
      </c>
      <c r="L56" s="74">
        <v>1</v>
      </c>
      <c r="M56" s="19">
        <f>IF($A56="вк","В/К",(IF(L56=0,"0",(IF(SUMIF(Очки!$A$2:$A$54,L56,Очки!$B$2:$B$54)=0," ",SUMIF(Очки!$A$2:$A$54,L56,Очки!$B$2:$B$54))+IF(L56="ОРГ",0,$C56)))))</f>
        <v>25</v>
      </c>
      <c r="N56" s="74">
        <v>1</v>
      </c>
      <c r="O56" s="19">
        <f>IF($A56="вк","В/К",(IF(N56=0,"0",(IF(SUMIF(Очки!$A$2:$A$54,N56,Очки!$B$2:$B$54)=0," ",SUMIF(Очки!$A$2:$A$54,N56,Очки!$B$2:$B$54))+IF(N56="ОРГ",0,$C56)))))</f>
        <v>25</v>
      </c>
      <c r="P56" s="74">
        <v>4</v>
      </c>
      <c r="Q56" s="19">
        <f>IF($A56="вк","В/К",(IF(P56=0,"0",(IF(SUMIF(Очки!$A$2:$A$54,P56,Очки!$B$2:$B$54)=0," ",SUMIF(Очки!$A$2:$A$54,P56,Очки!$B$2:$B$54))+IF(P56="ОРГ",0,$C56)))))</f>
        <v>19</v>
      </c>
      <c r="R56" s="74" t="s">
        <v>25</v>
      </c>
      <c r="S56" s="19">
        <f>IF($A56="вк","В/К",(IF(R56=0,"0",(IF(SUMIF(Очки!$A$2:$A$54,R56,Очки!$B$2:$B$54)=0," ",SUMIF(Очки!$A$2:$A$54,R56,Очки!$B$2:$B$54))+IF(R56="ОРГ",0,$C56)))))</f>
        <v>25</v>
      </c>
      <c r="T56" s="74">
        <v>4</v>
      </c>
      <c r="U56" s="19">
        <f>IF($A56="вк","В/К",(IF(T56=0,"0",(IF(SUMIF(Очки!$A$2:$A$54,T56,Очки!$B$2:$B$54)=0," ",SUMIF(Очки!$A$2:$A$54,T56,Очки!$B$2:$B$54))+IF(T56="ОРГ",0,$C56)))))</f>
        <v>19</v>
      </c>
      <c r="V56" s="74"/>
      <c r="W56" s="19" t="str">
        <f>IF($A56="вк","В/К",(IF(V56=0,"0",(IF(SUMIF(Очки!$A$2:$A$54,V56,Очки!$B$2:$B$54)=0," ",SUMIF(Очки!$A$2:$A$54,V56,Очки!$B$2:$B$54))+IF(V56="ОРГ",0,$C56)))))</f>
        <v>0</v>
      </c>
      <c r="X56" s="74"/>
      <c r="Y56" s="19" t="str">
        <f>IF($A56="вк","В/К",(IF(X56=0,"0",(IF(SUMIF(Очки!$A$2:$A$54,X56,Очки!$B$2:$B$54)=0," ",SUMIF(Очки!$A$2:$A$54,X56,Очки!$B$2:$B$54))+IF(X56="ОРГ",0,$C56)))))</f>
        <v>0</v>
      </c>
      <c r="Z56" s="74"/>
      <c r="AA56" s="19" t="str">
        <f>IF($A56="вк","В/К",(IF(Z56=0,"0",(IF(SUMIF(Очки!$A$2:$A$54,Z56,Очки!$B$2:$B$54)=0," ",SUMIF(Очки!$A$2:$A$54,Z56,Очки!$B$2:$B$54))+IF(Z56="ОРГ",0,$C56)))))</f>
        <v>0</v>
      </c>
      <c r="AB56" s="74"/>
      <c r="AC56" s="19" t="str">
        <f>IF($A56="вк","В/К",(IF(AB56=0,"0",(IF(SUMIF(Очки!$A$2:$A$54,AB56,Очки!$B$2:$B$54)=0," ",SUMIF(Очки!$A$2:$A$54,AB56,Очки!$B$2:$B$54))+IF(AB56="ОРГ",0,$C56)))))</f>
        <v>0</v>
      </c>
      <c r="AD56" s="74"/>
      <c r="AE56" s="19" t="str">
        <f>IF($A56="вк","В/К",(IF(AD56=0,"0",(IF(SUMIF(Очки!$A$2:$A$54,AD56,Очки!$B$2:$B$54)=0," ",SUMIF(Очки!$A$2:$A$54,AD56,Очки!$B$2:$B$54))+IF(AD56="ОРГ",0,$C56)))))</f>
        <v>0</v>
      </c>
    </row>
    <row r="57" spans="1:31" ht="13.5" customHeight="1" x14ac:dyDescent="0.2">
      <c r="A57" s="72" t="s">
        <v>49</v>
      </c>
      <c r="B57" s="70">
        <f t="shared" si="2"/>
        <v>129</v>
      </c>
      <c r="C57" s="43">
        <f>SUMIF(Коэффициенты!$A$2:$A$68,D57,Коэффициенты!$B$2:$B$68)</f>
        <v>2</v>
      </c>
      <c r="D57" s="45">
        <f t="shared" si="3"/>
        <v>36</v>
      </c>
      <c r="E57" s="31">
        <v>1978</v>
      </c>
      <c r="F57" s="27" t="s">
        <v>79</v>
      </c>
      <c r="G57" s="27" t="s">
        <v>54</v>
      </c>
      <c r="H57" s="74"/>
      <c r="I57" s="19" t="str">
        <f>IF($A57="вк","В/К",(IF(H57=0,"0",(IF(SUMIF(Очки!$A$2:$A$54,H57,Очки!$B$2:$B$54)=0," ",SUMIF(Очки!$A$2:$A$54,H57,Очки!$B$2:$B$54))+IF(H57="ОРГ",0,$C57)))))</f>
        <v>0</v>
      </c>
      <c r="J57" s="74"/>
      <c r="K57" s="19" t="str">
        <f>IF($A57="вк","В/К",(IF(J57=0,"0",(IF(SUMIF(Очки!$A$2:$A$54,J57,Очки!$B$2:$B$54)=0," ",SUMIF(Очки!$A$2:$A$54,J57,Очки!$B$2:$B$54))+IF(J57="ОРГ",0,$C57)))))</f>
        <v>0</v>
      </c>
      <c r="L57" s="74"/>
      <c r="M57" s="19" t="str">
        <f>IF($A57="вк","В/К",(IF(L57=0,"0",(IF(SUMIF(Очки!$A$2:$A$54,L57,Очки!$B$2:$B$54)=0," ",SUMIF(Очки!$A$2:$A$54,L57,Очки!$B$2:$B$54))+IF(L57="ОРГ",0,$C57)))))</f>
        <v>0</v>
      </c>
      <c r="N57" s="74"/>
      <c r="O57" s="19" t="str">
        <f>IF($A57="вк","В/К",(IF(N57=0,"0",(IF(SUMIF(Очки!$A$2:$A$54,N57,Очки!$B$2:$B$54)=0," ",SUMIF(Очки!$A$2:$A$54,N57,Очки!$B$2:$B$54))+IF(N57="ОРГ",0,$C57)))))</f>
        <v>0</v>
      </c>
      <c r="P57" s="74">
        <v>2</v>
      </c>
      <c r="Q57" s="19">
        <f>IF($A57="вк","В/К",(IF(P57=0,"0",(IF(SUMIF(Очки!$A$2:$A$54,P57,Очки!$B$2:$B$54)=0," ",SUMIF(Очки!$A$2:$A$54,P57,Очки!$B$2:$B$54))+IF(P57="ОРГ",0,$C57)))))</f>
        <v>24</v>
      </c>
      <c r="R57" s="74">
        <v>1</v>
      </c>
      <c r="S57" s="19">
        <f>IF($A57="вк","В/К",(IF(R57=0,"0",(IF(SUMIF(Очки!$A$2:$A$54,R57,Очки!$B$2:$B$54)=0," ",SUMIF(Очки!$A$2:$A$54,R57,Очки!$B$2:$B$54))+IF(R57="ОРГ",0,$C57)))))</f>
        <v>27</v>
      </c>
      <c r="T57" s="74">
        <v>1</v>
      </c>
      <c r="U57" s="19">
        <f>IF($A57="вк","В/К",(IF(T57=0,"0",(IF(SUMIF(Очки!$A$2:$A$54,T57,Очки!$B$2:$B$54)=0," ",SUMIF(Очки!$A$2:$A$54,T57,Очки!$B$2:$B$54))+IF(T57="ОРГ",0,$C57)))))</f>
        <v>27</v>
      </c>
      <c r="V57" s="74">
        <v>1</v>
      </c>
      <c r="W57" s="19">
        <f>IF($A57="вк","В/К",(IF(V57=0,"0",(IF(SUMIF(Очки!$A$2:$A$54,V57,Очки!$B$2:$B$54)=0," ",SUMIF(Очки!$A$2:$A$54,V57,Очки!$B$2:$B$54))+IF(V57="ОРГ",0,$C57)))))</f>
        <v>27</v>
      </c>
      <c r="X57" s="74">
        <v>2</v>
      </c>
      <c r="Y57" s="19">
        <f>IF($A57="вк","В/К",(IF(X57=0,"0",(IF(SUMIF(Очки!$A$2:$A$54,X57,Очки!$B$2:$B$54)=0," ",SUMIF(Очки!$A$2:$A$54,X57,Очки!$B$2:$B$54))+IF(X57="ОРГ",0,$C57)))))</f>
        <v>24</v>
      </c>
      <c r="Z57" s="74"/>
      <c r="AA57" s="19" t="str">
        <f>IF($A57="вк","В/К",(IF(Z57=0,"0",(IF(SUMIF(Очки!$A$2:$A$54,Z57,Очки!$B$2:$B$54)=0," ",SUMIF(Очки!$A$2:$A$54,Z57,Очки!$B$2:$B$54))+IF(Z57="ОРГ",0,$C57)))))</f>
        <v>0</v>
      </c>
      <c r="AB57" s="74"/>
      <c r="AC57" s="19" t="str">
        <f>IF($A57="вк","В/К",(IF(AB57=0,"0",(IF(SUMIF(Очки!$A$2:$A$54,AB57,Очки!$B$2:$B$54)=0," ",SUMIF(Очки!$A$2:$A$54,AB57,Очки!$B$2:$B$54))+IF(AB57="ОРГ",0,$C57)))))</f>
        <v>0</v>
      </c>
      <c r="AD57" s="74"/>
      <c r="AE57" s="19" t="str">
        <f>IF($A57="вк","В/К",(IF(AD57=0,"0",(IF(SUMIF(Очки!$A$2:$A$54,AD57,Очки!$B$2:$B$54)=0," ",SUMIF(Очки!$A$2:$A$54,AD57,Очки!$B$2:$B$54))+IF(AD57="ОРГ",0,$C57)))))</f>
        <v>0</v>
      </c>
    </row>
    <row r="58" spans="1:31" ht="13.5" customHeight="1" x14ac:dyDescent="0.2">
      <c r="A58" s="72" t="s">
        <v>49</v>
      </c>
      <c r="B58" s="70">
        <f t="shared" si="2"/>
        <v>172</v>
      </c>
      <c r="C58" s="43">
        <f>SUMIF(Коэффициенты!$A$2:$A$68,D58,Коэффициенты!$B$2:$B$68)</f>
        <v>0</v>
      </c>
      <c r="D58" s="45">
        <f t="shared" si="3"/>
        <v>33</v>
      </c>
      <c r="E58" s="31">
        <v>1981</v>
      </c>
      <c r="F58" s="27" t="s">
        <v>14</v>
      </c>
      <c r="G58" s="27" t="s">
        <v>54</v>
      </c>
      <c r="H58" s="74">
        <v>1</v>
      </c>
      <c r="I58" s="19">
        <f>IF($A58="вк","В/К",(IF(H58=0,"0",(IF(SUMIF(Очки!$A$2:$A$54,H58,Очки!$B$2:$B$54)=0," ",SUMIF(Очки!$A$2:$A$54,H58,Очки!$B$2:$B$54))+IF(H58="ОРГ",0,$C58)))))</f>
        <v>25</v>
      </c>
      <c r="J58" s="74">
        <v>1</v>
      </c>
      <c r="K58" s="19">
        <f>IF($A58="вк","В/К",(IF(J58=0,"0",(IF(SUMIF(Очки!$A$2:$A$54,J58,Очки!$B$2:$B$54)=0," ",SUMIF(Очки!$A$2:$A$54,J58,Очки!$B$2:$B$54))+IF(J58="ОРГ",0,$C58)))))</f>
        <v>25</v>
      </c>
      <c r="L58" s="74"/>
      <c r="M58" s="19" t="str">
        <f>IF($A58="вк","В/К",(IF(L58=0,"0",(IF(SUMIF(Очки!$A$2:$A$54,L58,Очки!$B$2:$B$54)=0," ",SUMIF(Очки!$A$2:$A$54,L58,Очки!$B$2:$B$54))+IF(L58="ОРГ",0,$C58)))))</f>
        <v>0</v>
      </c>
      <c r="N58" s="74"/>
      <c r="O58" s="19" t="str">
        <f>IF($A58="вк","В/К",(IF(N58=0,"0",(IF(SUMIF(Очки!$A$2:$A$54,N58,Очки!$B$2:$B$54)=0," ",SUMIF(Очки!$A$2:$A$54,N58,Очки!$B$2:$B$54))+IF(N58="ОРГ",0,$C58)))))</f>
        <v>0</v>
      </c>
      <c r="P58" s="74">
        <v>1</v>
      </c>
      <c r="Q58" s="19">
        <f>IF($A58="вк","В/К",(IF(P58=0,"0",(IF(SUMIF(Очки!$A$2:$A$54,P58,Очки!$B$2:$B$54)=0," ",SUMIF(Очки!$A$2:$A$54,P58,Очки!$B$2:$B$54))+IF(P58="ОРГ",0,$C58)))))</f>
        <v>25</v>
      </c>
      <c r="R58" s="74">
        <v>2</v>
      </c>
      <c r="S58" s="19">
        <f>IF($A58="вк","В/К",(IF(R58=0,"0",(IF(SUMIF(Очки!$A$2:$A$54,R58,Очки!$B$2:$B$54)=0," ",SUMIF(Очки!$A$2:$A$54,R58,Очки!$B$2:$B$54))+IF(R58="ОРГ",0,$C58)))))</f>
        <v>22</v>
      </c>
      <c r="T58" s="74"/>
      <c r="U58" s="19" t="str">
        <f>IF($A58="вк","В/К",(IF(T58=0,"0",(IF(SUMIF(Очки!$A$2:$A$54,T58,Очки!$B$2:$B$54)=0," ",SUMIF(Очки!$A$2:$A$54,T58,Очки!$B$2:$B$54))+IF(T58="ОРГ",0,$C58)))))</f>
        <v>0</v>
      </c>
      <c r="V58" s="74" t="s">
        <v>25</v>
      </c>
      <c r="W58" s="19">
        <f>IF($A58="вк","В/К",(IF(V58=0,"0",(IF(SUMIF(Очки!$A$2:$A$54,V58,Очки!$B$2:$B$54)=0," ",SUMIF(Очки!$A$2:$A$54,V58,Очки!$B$2:$B$54))+IF(V58="ОРГ",0,$C58)))))</f>
        <v>25</v>
      </c>
      <c r="X58" s="74"/>
      <c r="Y58" s="19" t="str">
        <f>IF($A58="вк","В/К",(IF(X58=0,"0",(IF(SUMIF(Очки!$A$2:$A$54,X58,Очки!$B$2:$B$54)=0," ",SUMIF(Очки!$A$2:$A$54,X58,Очки!$B$2:$B$54))+IF(X58="ОРГ",0,$C58)))))</f>
        <v>0</v>
      </c>
      <c r="Z58" s="74">
        <v>1</v>
      </c>
      <c r="AA58" s="19">
        <f>IF($A58="вк","В/К",(IF(Z58=0,"0",(IF(SUMIF(Очки!$A$2:$A$54,Z58,Очки!$B$2:$B$54)=0," ",SUMIF(Очки!$A$2:$A$54,Z58,Очки!$B$2:$B$54))+IF(Z58="ОРГ",0,$C58)))))</f>
        <v>25</v>
      </c>
      <c r="AB58" s="74">
        <v>1</v>
      </c>
      <c r="AC58" s="19">
        <f>IF($A58="вк","В/К",(IF(AB58=0,"0",(IF(SUMIF(Очки!$A$2:$A$54,AB58,Очки!$B$2:$B$54)=0," ",SUMIF(Очки!$A$2:$A$54,AB58,Очки!$B$2:$B$54))+IF(AB58="ОРГ",0,$C58)))))</f>
        <v>25</v>
      </c>
      <c r="AD58" s="74"/>
      <c r="AE58" s="19" t="str">
        <f>IF($A58="вк","В/К",(IF(AD58=0,"0",(IF(SUMIF(Очки!$A$2:$A$54,AD58,Очки!$B$2:$B$54)=0," ",SUMIF(Очки!$A$2:$A$54,AD58,Очки!$B$2:$B$54))+IF(AD58="ОРГ",0,$C58)))))</f>
        <v>0</v>
      </c>
    </row>
    <row r="59" spans="1:31" ht="13.5" customHeight="1" x14ac:dyDescent="0.2">
      <c r="A59" s="72" t="s">
        <v>49</v>
      </c>
      <c r="B59" s="70">
        <f t="shared" si="2"/>
        <v>121</v>
      </c>
      <c r="C59" s="43">
        <f>SUMIF(Коэффициенты!$A$2:$A$68,D59,Коэффициенты!$B$2:$B$68)</f>
        <v>0</v>
      </c>
      <c r="D59" s="45">
        <f t="shared" si="3"/>
        <v>28</v>
      </c>
      <c r="E59" s="31">
        <v>1986</v>
      </c>
      <c r="F59" s="27" t="s">
        <v>16</v>
      </c>
      <c r="G59" s="27" t="s">
        <v>68</v>
      </c>
      <c r="H59" s="74">
        <v>2</v>
      </c>
      <c r="I59" s="19">
        <f>IF($A59="вк","В/К",(IF(H59=0,"0",(IF(SUMIF(Очки!$A$2:$A$54,H59,Очки!$B$2:$B$54)=0," ",SUMIF(Очки!$A$2:$A$54,H59,Очки!$B$2:$B$54))+IF(H59="ОРГ",0,$C59)))))</f>
        <v>22</v>
      </c>
      <c r="J59" s="74">
        <v>3</v>
      </c>
      <c r="K59" s="19">
        <f>IF($A59="вк","В/К",(IF(J59=0,"0",(IF(SUMIF(Очки!$A$2:$A$54,J59,Очки!$B$2:$B$54)=0," ",SUMIF(Очки!$A$2:$A$54,J59,Очки!$B$2:$B$54))+IF(J59="ОРГ",0,$C59)))))</f>
        <v>20</v>
      </c>
      <c r="L59" s="74"/>
      <c r="M59" s="19" t="str">
        <f>IF($A59="вк","В/К",(IF(L59=0,"0",(IF(SUMIF(Очки!$A$2:$A$54,L59,Очки!$B$2:$B$54)=0," ",SUMIF(Очки!$A$2:$A$54,L59,Очки!$B$2:$B$54))+IF(L59="ОРГ",0,$C59)))))</f>
        <v>0</v>
      </c>
      <c r="N59" s="74"/>
      <c r="O59" s="19" t="str">
        <f>IF($A59="вк","В/К",(IF(N59=0,"0",(IF(SUMIF(Очки!$A$2:$A$54,N59,Очки!$B$2:$B$54)=0," ",SUMIF(Очки!$A$2:$A$54,N59,Очки!$B$2:$B$54))+IF(N59="ОРГ",0,$C59)))))</f>
        <v>0</v>
      </c>
      <c r="P59" s="74">
        <v>3</v>
      </c>
      <c r="Q59" s="19">
        <f>IF($A59="вк","В/К",(IF(P59=0,"0",(IF(SUMIF(Очки!$A$2:$A$54,P59,Очки!$B$2:$B$54)=0," ",SUMIF(Очки!$A$2:$A$54,P59,Очки!$B$2:$B$54))+IF(P59="ОРГ",0,$C59)))))</f>
        <v>20</v>
      </c>
      <c r="R59" s="74">
        <v>3</v>
      </c>
      <c r="S59" s="19">
        <f>IF($A59="вк","В/К",(IF(R59=0,"0",(IF(SUMIF(Очки!$A$2:$A$54,R59,Очки!$B$2:$B$54)=0," ",SUMIF(Очки!$A$2:$A$54,R59,Очки!$B$2:$B$54))+IF(R59="ОРГ",0,$C59)))))</f>
        <v>20</v>
      </c>
      <c r="T59" s="74">
        <v>2</v>
      </c>
      <c r="U59" s="19">
        <f>IF($A59="вк","В/К",(IF(T59=0,"0",(IF(SUMIF(Очки!$A$2:$A$54,T59,Очки!$B$2:$B$54)=0," ",SUMIF(Очки!$A$2:$A$54,T59,Очки!$B$2:$B$54))+IF(T59="ОРГ",0,$C59)))))</f>
        <v>22</v>
      </c>
      <c r="V59" s="74">
        <v>6</v>
      </c>
      <c r="W59" s="19">
        <f>IF($A59="вк","В/К",(IF(V59=0,"0",(IF(SUMIF(Очки!$A$2:$A$54,V59,Очки!$B$2:$B$54)=0," ",SUMIF(Очки!$A$2:$A$54,V59,Очки!$B$2:$B$54))+IF(V59="ОРГ",0,$C59)))))</f>
        <v>17</v>
      </c>
      <c r="X59" s="74"/>
      <c r="Y59" s="19" t="str">
        <f>IF($A59="вк","В/К",(IF(X59=0,"0",(IF(SUMIF(Очки!$A$2:$A$54,X59,Очки!$B$2:$B$54)=0," ",SUMIF(Очки!$A$2:$A$54,X59,Очки!$B$2:$B$54))+IF(X59="ОРГ",0,$C59)))))</f>
        <v>0</v>
      </c>
      <c r="Z59" s="74"/>
      <c r="AA59" s="19" t="str">
        <f>IF($A59="вк","В/К",(IF(Z59=0,"0",(IF(SUMIF(Очки!$A$2:$A$54,Z59,Очки!$B$2:$B$54)=0," ",SUMIF(Очки!$A$2:$A$54,Z59,Очки!$B$2:$B$54))+IF(Z59="ОРГ",0,$C59)))))</f>
        <v>0</v>
      </c>
      <c r="AB59" s="74"/>
      <c r="AC59" s="19" t="str">
        <f>IF($A59="вк","В/К",(IF(AB59=0,"0",(IF(SUMIF(Очки!$A$2:$A$54,AB59,Очки!$B$2:$B$54)=0," ",SUMIF(Очки!$A$2:$A$54,AB59,Очки!$B$2:$B$54))+IF(AB59="ОРГ",0,$C59)))))</f>
        <v>0</v>
      </c>
      <c r="AD59" s="74"/>
      <c r="AE59" s="19" t="str">
        <f>IF($A59="вк","В/К",(IF(AD59=0,"0",(IF(SUMIF(Очки!$A$2:$A$54,AD59,Очки!$B$2:$B$54)=0," ",SUMIF(Очки!$A$2:$A$54,AD59,Очки!$B$2:$B$54))+IF(AD59="ОРГ",0,$C59)))))</f>
        <v>0</v>
      </c>
    </row>
    <row r="60" spans="1:31" ht="13.5" customHeight="1" x14ac:dyDescent="0.2">
      <c r="A60" s="72" t="s">
        <v>49</v>
      </c>
      <c r="B60" s="70">
        <f t="shared" si="2"/>
        <v>103</v>
      </c>
      <c r="C60" s="43">
        <f>SUMIF(Коэффициенты!$A$2:$A$68,D60,Коэффициенты!$B$2:$B$68)</f>
        <v>0</v>
      </c>
      <c r="D60" s="45">
        <f t="shared" si="3"/>
        <v>26</v>
      </c>
      <c r="E60" s="31">
        <v>1988</v>
      </c>
      <c r="F60" s="27" t="s">
        <v>24</v>
      </c>
      <c r="G60" s="27" t="s">
        <v>68</v>
      </c>
      <c r="H60" s="74"/>
      <c r="I60" s="19" t="str">
        <f>IF($A60="вк","В/К",(IF(H60=0,"0",(IF(SUMIF(Очки!$A$2:$A$54,H60,Очки!$B$2:$B$54)=0," ",SUMIF(Очки!$A$2:$A$54,H60,Очки!$B$2:$B$54))+IF(H60="ОРГ",0,$C60)))))</f>
        <v>0</v>
      </c>
      <c r="J60" s="74" t="s">
        <v>25</v>
      </c>
      <c r="K60" s="19">
        <f>IF($A60="вк","В/К",(IF(J60=0,"0",(IF(SUMIF(Очки!$A$2:$A$54,J60,Очки!$B$2:$B$54)=0," ",SUMIF(Очки!$A$2:$A$54,J60,Очки!$B$2:$B$54))+IF(J60="ОРГ",0,$C60)))))</f>
        <v>25</v>
      </c>
      <c r="L60" s="74" t="s">
        <v>25</v>
      </c>
      <c r="M60" s="19">
        <f>IF($A60="вк","В/К",(IF(L60=0,"0",(IF(SUMIF(Очки!$A$2:$A$54,L60,Очки!$B$2:$B$54)=0," ",SUMIF(Очки!$A$2:$A$54,L60,Очки!$B$2:$B$54))+IF(L60="ОРГ",0,$C60)))))</f>
        <v>25</v>
      </c>
      <c r="N60" s="74"/>
      <c r="O60" s="19" t="str">
        <f>IF($A60="вк","В/К",(IF(N60=0,"0",(IF(SUMIF(Очки!$A$2:$A$54,N60,Очки!$B$2:$B$54)=0," ",SUMIF(Очки!$A$2:$A$54,N60,Очки!$B$2:$B$54))+IF(N60="ОРГ",0,$C60)))))</f>
        <v>0</v>
      </c>
      <c r="P60" s="74"/>
      <c r="Q60" s="19" t="str">
        <f>IF($A60="вк","В/К",(IF(P60=0,"0",(IF(SUMIF(Очки!$A$2:$A$54,P60,Очки!$B$2:$B$54)=0," ",SUMIF(Очки!$A$2:$A$54,P60,Очки!$B$2:$B$54))+IF(P60="ОРГ",0,$C60)))))</f>
        <v>0</v>
      </c>
      <c r="R60" s="74">
        <v>5</v>
      </c>
      <c r="S60" s="19">
        <f>IF($A60="вк","В/К",(IF(R60=0,"0",(IF(SUMIF(Очки!$A$2:$A$54,R60,Очки!$B$2:$B$54)=0," ",SUMIF(Очки!$A$2:$A$54,R60,Очки!$B$2:$B$54))+IF(R60="ОРГ",0,$C60)))))</f>
        <v>18</v>
      </c>
      <c r="T60" s="74">
        <v>6</v>
      </c>
      <c r="U60" s="19">
        <f>IF($A60="вк","В/К",(IF(T60=0,"0",(IF(SUMIF(Очки!$A$2:$A$54,T60,Очки!$B$2:$B$54)=0," ",SUMIF(Очки!$A$2:$A$54,T60,Очки!$B$2:$B$54))+IF(T60="ОРГ",0,$C60)))))</f>
        <v>17</v>
      </c>
      <c r="V60" s="74">
        <v>5</v>
      </c>
      <c r="W60" s="19">
        <f>IF($A60="вк","В/К",(IF(V60=0,"0",(IF(SUMIF(Очки!$A$2:$A$54,V60,Очки!$B$2:$B$54)=0," ",SUMIF(Очки!$A$2:$A$54,V60,Очки!$B$2:$B$54))+IF(V60="ОРГ",0,$C60)))))</f>
        <v>18</v>
      </c>
      <c r="X60" s="74"/>
      <c r="Y60" s="19" t="str">
        <f>IF($A60="вк","В/К",(IF(X60=0,"0",(IF(SUMIF(Очки!$A$2:$A$54,X60,Очки!$B$2:$B$54)=0," ",SUMIF(Очки!$A$2:$A$54,X60,Очки!$B$2:$B$54))+IF(X60="ОРГ",0,$C60)))))</f>
        <v>0</v>
      </c>
      <c r="Z60" s="74"/>
      <c r="AA60" s="19" t="str">
        <f>IF($A60="вк","В/К",(IF(Z60=0,"0",(IF(SUMIF(Очки!$A$2:$A$54,Z60,Очки!$B$2:$B$54)=0," ",SUMIF(Очки!$A$2:$A$54,Z60,Очки!$B$2:$B$54))+IF(Z60="ОРГ",0,$C60)))))</f>
        <v>0</v>
      </c>
      <c r="AB60" s="74"/>
      <c r="AC60" s="19" t="str">
        <f>IF($A60="вк","В/К",(IF(AB60=0,"0",(IF(SUMIF(Очки!$A$2:$A$54,AB60,Очки!$B$2:$B$54)=0," ",SUMIF(Очки!$A$2:$A$54,AB60,Очки!$B$2:$B$54))+IF(AB60="ОРГ",0,$C60)))))</f>
        <v>0</v>
      </c>
      <c r="AD60" s="74"/>
      <c r="AE60" s="19" t="str">
        <f>IF($A60="вк","В/К",(IF(AD60=0,"0",(IF(SUMIF(Очки!$A$2:$A$54,AD60,Очки!$B$2:$B$54)=0," ",SUMIF(Очки!$A$2:$A$54,AD60,Очки!$B$2:$B$54))+IF(AD60="ОРГ",0,$C60)))))</f>
        <v>0</v>
      </c>
    </row>
    <row r="61" spans="1:31" ht="13.5" customHeight="1" x14ac:dyDescent="0.2">
      <c r="A61" s="72" t="s">
        <v>49</v>
      </c>
      <c r="B61" s="70">
        <f t="shared" si="2"/>
        <v>99</v>
      </c>
      <c r="C61" s="43">
        <f>SUMIF(Коэффициенты!$A$2:$A$68,D61,Коэффициенты!$B$2:$B$68)</f>
        <v>2</v>
      </c>
      <c r="D61" s="45">
        <f t="shared" si="3"/>
        <v>37</v>
      </c>
      <c r="E61" s="31">
        <v>1977</v>
      </c>
      <c r="F61" s="27" t="s">
        <v>17</v>
      </c>
      <c r="G61" s="27" t="s">
        <v>55</v>
      </c>
      <c r="H61" s="74">
        <v>7</v>
      </c>
      <c r="I61" s="19">
        <f>IF($A61="вк","В/К",(IF(H61=0,"0",(IF(SUMIF(Очки!$A$2:$A$54,H61,Очки!$B$2:$B$54)=0," ",SUMIF(Очки!$A$2:$A$54,H61,Очки!$B$2:$B$54))+IF(H61="ОРГ",0,$C61)))))</f>
        <v>18</v>
      </c>
      <c r="J61" s="74">
        <v>4</v>
      </c>
      <c r="K61" s="19">
        <f>IF($A61="вк","В/К",(IF(J61=0,"0",(IF(SUMIF(Очки!$A$2:$A$54,J61,Очки!$B$2:$B$54)=0," ",SUMIF(Очки!$A$2:$A$54,J61,Очки!$B$2:$B$54))+IF(J61="ОРГ",0,$C61)))))</f>
        <v>21</v>
      </c>
      <c r="L61" s="74"/>
      <c r="M61" s="19" t="str">
        <f>IF($A61="вк","В/К",(IF(L61=0,"0",(IF(SUMIF(Очки!$A$2:$A$54,L61,Очки!$B$2:$B$54)=0," ",SUMIF(Очки!$A$2:$A$54,L61,Очки!$B$2:$B$54))+IF(L61="ОРГ",0,$C61)))))</f>
        <v>0</v>
      </c>
      <c r="N61" s="74"/>
      <c r="O61" s="19" t="str">
        <f>IF($A61="вк","В/К",(IF(N61=0,"0",(IF(SUMIF(Очки!$A$2:$A$54,N61,Очки!$B$2:$B$54)=0," ",SUMIF(Очки!$A$2:$A$54,N61,Очки!$B$2:$B$54))+IF(N61="ОРГ",0,$C61)))))</f>
        <v>0</v>
      </c>
      <c r="P61" s="74"/>
      <c r="Q61" s="19" t="str">
        <f>IF($A61="вк","В/К",(IF(P61=0,"0",(IF(SUMIF(Очки!$A$2:$A$54,P61,Очки!$B$2:$B$54)=0," ",SUMIF(Очки!$A$2:$A$54,P61,Очки!$B$2:$B$54))+IF(P61="ОРГ",0,$C61)))))</f>
        <v>0</v>
      </c>
      <c r="R61" s="74"/>
      <c r="S61" s="19" t="str">
        <f>IF($A61="вк","В/К",(IF(R61=0,"0",(IF(SUMIF(Очки!$A$2:$A$54,R61,Очки!$B$2:$B$54)=0," ",SUMIF(Очки!$A$2:$A$54,R61,Очки!$B$2:$B$54))+IF(R61="ОРГ",0,$C61)))))</f>
        <v>0</v>
      </c>
      <c r="T61" s="74"/>
      <c r="U61" s="19" t="str">
        <f>IF($A61="вк","В/К",(IF(T61=0,"0",(IF(SUMIF(Очки!$A$2:$A$54,T61,Очки!$B$2:$B$54)=0," ",SUMIF(Очки!$A$2:$A$54,T61,Очки!$B$2:$B$54))+IF(T61="ОРГ",0,$C61)))))</f>
        <v>0</v>
      </c>
      <c r="V61" s="74">
        <v>7</v>
      </c>
      <c r="W61" s="19">
        <f>IF($A61="вк","В/К",(IF(V61=0,"0",(IF(SUMIF(Очки!$A$2:$A$54,V61,Очки!$B$2:$B$54)=0," ",SUMIF(Очки!$A$2:$A$54,V61,Очки!$B$2:$B$54))+IF(V61="ОРГ",0,$C61)))))</f>
        <v>18</v>
      </c>
      <c r="X61" s="74">
        <v>3</v>
      </c>
      <c r="Y61" s="19">
        <f>IF($A61="вк","В/К",(IF(X61=0,"0",(IF(SUMIF(Очки!$A$2:$A$54,X61,Очки!$B$2:$B$54)=0," ",SUMIF(Очки!$A$2:$A$54,X61,Очки!$B$2:$B$54))+IF(X61="ОРГ",0,$C61)))))</f>
        <v>22</v>
      </c>
      <c r="Z61" s="74">
        <v>5</v>
      </c>
      <c r="AA61" s="19">
        <f>IF($A61="вк","В/К",(IF(Z61=0,"0",(IF(SUMIF(Очки!$A$2:$A$54,Z61,Очки!$B$2:$B$54)=0," ",SUMIF(Очки!$A$2:$A$54,Z61,Очки!$B$2:$B$54))+IF(Z61="ОРГ",0,$C61)))))</f>
        <v>20</v>
      </c>
      <c r="AB61" s="74"/>
      <c r="AC61" s="19" t="str">
        <f>IF($A61="вк","В/К",(IF(AB61=0,"0",(IF(SUMIF(Очки!$A$2:$A$54,AB61,Очки!$B$2:$B$54)=0," ",SUMIF(Очки!$A$2:$A$54,AB61,Очки!$B$2:$B$54))+IF(AB61="ОРГ",0,$C61)))))</f>
        <v>0</v>
      </c>
      <c r="AD61" s="74"/>
      <c r="AE61" s="19" t="str">
        <f>IF($A61="вк","В/К",(IF(AD61=0,"0",(IF(SUMIF(Очки!$A$2:$A$54,AD61,Очки!$B$2:$B$54)=0," ",SUMIF(Очки!$A$2:$A$54,AD61,Очки!$B$2:$B$54))+IF(AD61="ОРГ",0,$C61)))))</f>
        <v>0</v>
      </c>
    </row>
    <row r="62" spans="1:31" ht="13.5" customHeight="1" x14ac:dyDescent="0.2">
      <c r="A62" s="72" t="s">
        <v>49</v>
      </c>
      <c r="B62" s="70">
        <f t="shared" si="2"/>
        <v>73</v>
      </c>
      <c r="C62" s="43">
        <f>SUMIF(Коэффициенты!$A$2:$A$68,D62,Коэффициенты!$B$2:$B$68)</f>
        <v>0</v>
      </c>
      <c r="D62" s="45">
        <f t="shared" si="3"/>
        <v>34</v>
      </c>
      <c r="E62" s="31">
        <v>1980</v>
      </c>
      <c r="F62" s="27" t="s">
        <v>20</v>
      </c>
      <c r="G62" s="27" t="s">
        <v>100</v>
      </c>
      <c r="H62" s="74">
        <v>6</v>
      </c>
      <c r="I62" s="19">
        <f>IF($A62="вк","В/К",(IF(H62=0,"0",(IF(SUMIF(Очки!$A$2:$A$54,H62,Очки!$B$2:$B$54)=0," ",SUMIF(Очки!$A$2:$A$54,H62,Очки!$B$2:$B$54))+IF(H62="ОРГ",0,$C62)))))</f>
        <v>17</v>
      </c>
      <c r="J62" s="74"/>
      <c r="K62" s="19" t="str">
        <f>IF($A62="вк","В/К",(IF(J62=0,"0",(IF(SUMIF(Очки!$A$2:$A$54,J62,Очки!$B$2:$B$54)=0," ",SUMIF(Очки!$A$2:$A$54,J62,Очки!$B$2:$B$54))+IF(J62="ОРГ",0,$C62)))))</f>
        <v>0</v>
      </c>
      <c r="L62" s="74"/>
      <c r="M62" s="19" t="str">
        <f>IF($A62="вк","В/К",(IF(L62=0,"0",(IF(SUMIF(Очки!$A$2:$A$54,L62,Очки!$B$2:$B$54)=0," ",SUMIF(Очки!$A$2:$A$54,L62,Очки!$B$2:$B$54))+IF(L62="ОРГ",0,$C62)))))</f>
        <v>0</v>
      </c>
      <c r="N62" s="74"/>
      <c r="O62" s="19" t="str">
        <f>IF($A62="вк","В/К",(IF(N62=0,"0",(IF(SUMIF(Очки!$A$2:$A$54,N62,Очки!$B$2:$B$54)=0," ",SUMIF(Очки!$A$2:$A$54,N62,Очки!$B$2:$B$54))+IF(N62="ОРГ",0,$C62)))))</f>
        <v>0</v>
      </c>
      <c r="P62" s="74"/>
      <c r="Q62" s="19" t="str">
        <f>IF($A62="вк","В/К",(IF(P62=0,"0",(IF(SUMIF(Очки!$A$2:$A$54,P62,Очки!$B$2:$B$54)=0," ",SUMIF(Очки!$A$2:$A$54,P62,Очки!$B$2:$B$54))+IF(P62="ОРГ",0,$C62)))))</f>
        <v>0</v>
      </c>
      <c r="R62" s="74">
        <v>7</v>
      </c>
      <c r="S62" s="19">
        <f>IF($A62="вк","В/К",(IF(R62=0,"0",(IF(SUMIF(Очки!$A$2:$A$54,R62,Очки!$B$2:$B$54)=0," ",SUMIF(Очки!$A$2:$A$54,R62,Очки!$B$2:$B$54))+IF(R62="ОРГ",0,$C62)))))</f>
        <v>16</v>
      </c>
      <c r="T62" s="74">
        <v>3</v>
      </c>
      <c r="U62" s="19">
        <f>IF($A62="вк","В/К",(IF(T62=0,"0",(IF(SUMIF(Очки!$A$2:$A$54,T62,Очки!$B$2:$B$54)=0," ",SUMIF(Очки!$A$2:$A$54,T62,Очки!$B$2:$B$54))+IF(T62="ОРГ",0,$C62)))))</f>
        <v>20</v>
      </c>
      <c r="V62" s="74">
        <v>3</v>
      </c>
      <c r="W62" s="19">
        <f>IF($A62="вк","В/К",(IF(V62=0,"0",(IF(SUMIF(Очки!$A$2:$A$54,V62,Очки!$B$2:$B$54)=0," ",SUMIF(Очки!$A$2:$A$54,V62,Очки!$B$2:$B$54))+IF(V62="ОРГ",0,$C62)))))</f>
        <v>20</v>
      </c>
      <c r="X62" s="74"/>
      <c r="Y62" s="19" t="str">
        <f>IF($A62="вк","В/К",(IF(X62=0,"0",(IF(SUMIF(Очки!$A$2:$A$54,X62,Очки!$B$2:$B$54)=0," ",SUMIF(Очки!$A$2:$A$54,X62,Очки!$B$2:$B$54))+IF(X62="ОРГ",0,$C62)))))</f>
        <v>0</v>
      </c>
      <c r="Z62" s="74"/>
      <c r="AA62" s="19" t="str">
        <f>IF($A62="вк","В/К",(IF(Z62=0,"0",(IF(SUMIF(Очки!$A$2:$A$54,Z62,Очки!$B$2:$B$54)=0," ",SUMIF(Очки!$A$2:$A$54,Z62,Очки!$B$2:$B$54))+IF(Z62="ОРГ",0,$C62)))))</f>
        <v>0</v>
      </c>
      <c r="AB62" s="74"/>
      <c r="AC62" s="19" t="str">
        <f>IF($A62="вк","В/К",(IF(AB62=0,"0",(IF(SUMIF(Очки!$A$2:$A$54,AB62,Очки!$B$2:$B$54)=0," ",SUMIF(Очки!$A$2:$A$54,AB62,Очки!$B$2:$B$54))+IF(AB62="ОРГ",0,$C62)))))</f>
        <v>0</v>
      </c>
      <c r="AD62" s="74"/>
      <c r="AE62" s="19" t="str">
        <f>IF($A62="вк","В/К",(IF(AD62=0,"0",(IF(SUMIF(Очки!$A$2:$A$54,AD62,Очки!$B$2:$B$54)=0," ",SUMIF(Очки!$A$2:$A$54,AD62,Очки!$B$2:$B$54))+IF(AD62="ОРГ",0,$C62)))))</f>
        <v>0</v>
      </c>
    </row>
    <row r="63" spans="1:31" ht="13.5" customHeight="1" x14ac:dyDescent="0.2">
      <c r="A63" s="72" t="s">
        <v>49</v>
      </c>
      <c r="B63" s="70">
        <f t="shared" si="2"/>
        <v>73</v>
      </c>
      <c r="C63" s="43">
        <f>SUMIF(Коэффициенты!$A$2:$A$68,D63,Коэффициенты!$B$2:$B$68)</f>
        <v>4</v>
      </c>
      <c r="D63" s="45">
        <f t="shared" si="3"/>
        <v>50</v>
      </c>
      <c r="E63" s="31">
        <v>1964</v>
      </c>
      <c r="F63" s="27" t="s">
        <v>80</v>
      </c>
      <c r="G63" s="27" t="s">
        <v>57</v>
      </c>
      <c r="H63" s="74"/>
      <c r="I63" s="19" t="str">
        <f>IF($A63="вк","В/К",(IF(H63=0,"0",(IF(SUMIF(Очки!$A$2:$A$54,H63,Очки!$B$2:$B$54)=0," ",SUMIF(Очки!$A$2:$A$54,H63,Очки!$B$2:$B$54))+IF(H63="ОРГ",0,$C63)))))</f>
        <v>0</v>
      </c>
      <c r="J63" s="74"/>
      <c r="K63" s="19" t="str">
        <f>IF($A63="вк","В/К",(IF(J63=0,"0",(IF(SUMIF(Очки!$A$2:$A$54,J63,Очки!$B$2:$B$54)=0," ",SUMIF(Очки!$A$2:$A$54,J63,Очки!$B$2:$B$54))+IF(J63="ОРГ",0,$C63)))))</f>
        <v>0</v>
      </c>
      <c r="L63" s="74"/>
      <c r="M63" s="19" t="str">
        <f>IF($A63="вк","В/К",(IF(L63=0,"0",(IF(SUMIF(Очки!$A$2:$A$54,L63,Очки!$B$2:$B$54)=0," ",SUMIF(Очки!$A$2:$A$54,L63,Очки!$B$2:$B$54))+IF(L63="ОРГ",0,$C63)))))</f>
        <v>0</v>
      </c>
      <c r="N63" s="74"/>
      <c r="O63" s="19" t="str">
        <f>IF($A63="вк","В/К",(IF(N63=0,"0",(IF(SUMIF(Очки!$A$2:$A$54,N63,Очки!$B$2:$B$54)=0," ",SUMIF(Очки!$A$2:$A$54,N63,Очки!$B$2:$B$54))+IF(N63="ОРГ",0,$C63)))))</f>
        <v>0</v>
      </c>
      <c r="P63" s="74">
        <v>5</v>
      </c>
      <c r="Q63" s="19">
        <f>IF($A63="вк","В/К",(IF(P63=0,"0",(IF(SUMIF(Очки!$A$2:$A$54,P63,Очки!$B$2:$B$54)=0," ",SUMIF(Очки!$A$2:$A$54,P63,Очки!$B$2:$B$54))+IF(P63="ОРГ",0,$C63)))))</f>
        <v>22</v>
      </c>
      <c r="R63" s="74"/>
      <c r="S63" s="19" t="str">
        <f>IF($A63="вк","В/К",(IF(R63=0,"0",(IF(SUMIF(Очки!$A$2:$A$54,R63,Очки!$B$2:$B$54)=0," ",SUMIF(Очки!$A$2:$A$54,R63,Очки!$B$2:$B$54))+IF(R63="ОРГ",0,$C63)))))</f>
        <v>0</v>
      </c>
      <c r="T63" s="74"/>
      <c r="U63" s="19" t="str">
        <f>IF($A63="вк","В/К",(IF(T63=0,"0",(IF(SUMIF(Очки!$A$2:$A$54,T63,Очки!$B$2:$B$54)=0," ",SUMIF(Очки!$A$2:$A$54,T63,Очки!$B$2:$B$54))+IF(T63="ОРГ",0,$C63)))))</f>
        <v>0</v>
      </c>
      <c r="V63" s="74">
        <v>2</v>
      </c>
      <c r="W63" s="19">
        <f>IF($A63="вк","В/К",(IF(V63=0,"0",(IF(SUMIF(Очки!$A$2:$A$54,V63,Очки!$B$2:$B$54)=0," ",SUMIF(Очки!$A$2:$A$54,V63,Очки!$B$2:$B$54))+IF(V63="ОРГ",0,$C63)))))</f>
        <v>26</v>
      </c>
      <c r="X63" s="74" t="s">
        <v>25</v>
      </c>
      <c r="Y63" s="19">
        <f>IF($A63="вк","В/К",(IF(X63=0,"0",(IF(SUMIF(Очки!$A$2:$A$54,X63,Очки!$B$2:$B$54)=0," ",SUMIF(Очки!$A$2:$A$54,X63,Очки!$B$2:$B$54))+IF(X63="ОРГ",0,$C63)))))</f>
        <v>25</v>
      </c>
      <c r="Z63" s="74"/>
      <c r="AA63" s="19" t="str">
        <f>IF($A63="вк","В/К",(IF(Z63=0,"0",(IF(SUMIF(Очки!$A$2:$A$54,Z63,Очки!$B$2:$B$54)=0," ",SUMIF(Очки!$A$2:$A$54,Z63,Очки!$B$2:$B$54))+IF(Z63="ОРГ",0,$C63)))))</f>
        <v>0</v>
      </c>
      <c r="AB63" s="74"/>
      <c r="AC63" s="19" t="str">
        <f>IF($A63="вк","В/К",(IF(AB63=0,"0",(IF(SUMIF(Очки!$A$2:$A$54,AB63,Очки!$B$2:$B$54)=0," ",SUMIF(Очки!$A$2:$A$54,AB63,Очки!$B$2:$B$54))+IF(AB63="ОРГ",0,$C63)))))</f>
        <v>0</v>
      </c>
      <c r="AD63" s="74"/>
      <c r="AE63" s="19" t="str">
        <f>IF($A63="вк","В/К",(IF(AD63=0,"0",(IF(SUMIF(Очки!$A$2:$A$54,AD63,Очки!$B$2:$B$54)=0," ",SUMIF(Очки!$A$2:$A$54,AD63,Очки!$B$2:$B$54))+IF(AD63="ОРГ",0,$C63)))))</f>
        <v>0</v>
      </c>
    </row>
    <row r="64" spans="1:31" ht="13.5" customHeight="1" x14ac:dyDescent="0.2">
      <c r="A64" s="72" t="s">
        <v>49</v>
      </c>
      <c r="B64" s="70">
        <f t="shared" si="2"/>
        <v>67</v>
      </c>
      <c r="C64" s="43">
        <f>SUMIF(Коэффициенты!$A$2:$A$68,D64,Коэффициенты!$B$2:$B$68)</f>
        <v>0</v>
      </c>
      <c r="D64" s="45">
        <f t="shared" si="3"/>
        <v>28</v>
      </c>
      <c r="E64" s="31">
        <v>1986</v>
      </c>
      <c r="F64" s="27" t="s">
        <v>69</v>
      </c>
      <c r="G64" s="27" t="s">
        <v>68</v>
      </c>
      <c r="H64" s="74"/>
      <c r="I64" s="19" t="str">
        <f>IF($A64="вк","В/К",(IF(H64=0,"0",(IF(SUMIF(Очки!$A$2:$A$54,H64,Очки!$B$2:$B$54)=0," ",SUMIF(Очки!$A$2:$A$54,H64,Очки!$B$2:$B$54))+IF(H64="ОРГ",0,$C64)))))</f>
        <v>0</v>
      </c>
      <c r="J64" s="74"/>
      <c r="K64" s="19" t="str">
        <f>IF($A64="вк","В/К",(IF(J64=0,"0",(IF(SUMIF(Очки!$A$2:$A$54,J64,Очки!$B$2:$B$54)=0," ",SUMIF(Очки!$A$2:$A$54,J64,Очки!$B$2:$B$54))+IF(J64="ОРГ",0,$C64)))))</f>
        <v>0</v>
      </c>
      <c r="L64" s="74" t="s">
        <v>25</v>
      </c>
      <c r="M64" s="19">
        <f>IF($A64="вк","В/К",(IF(L64=0,"0",(IF(SUMIF(Очки!$A$2:$A$54,L64,Очки!$B$2:$B$54)=0," ",SUMIF(Очки!$A$2:$A$54,L64,Очки!$B$2:$B$54))+IF(L64="ОРГ",0,$C64)))))</f>
        <v>25</v>
      </c>
      <c r="N64" s="74"/>
      <c r="O64" s="19" t="str">
        <f>IF($A64="вк","В/К",(IF(N64=0,"0",(IF(SUMIF(Очки!$A$2:$A$54,N64,Очки!$B$2:$B$54)=0," ",SUMIF(Очки!$A$2:$A$54,N64,Очки!$B$2:$B$54))+IF(N64="ОРГ",0,$C64)))))</f>
        <v>0</v>
      </c>
      <c r="P64" s="74" t="s">
        <v>25</v>
      </c>
      <c r="Q64" s="19">
        <f>IF($A64="вк","В/К",(IF(P64=0,"0",(IF(SUMIF(Очки!$A$2:$A$54,P64,Очки!$B$2:$B$54)=0," ",SUMIF(Очки!$A$2:$A$54,P64,Очки!$B$2:$B$54))+IF(P64="ОРГ",0,$C64)))))</f>
        <v>25</v>
      </c>
      <c r="R64" s="74"/>
      <c r="S64" s="19" t="str">
        <f>IF($A64="вк","В/К",(IF(R64=0,"0",(IF(SUMIF(Очки!$A$2:$A$54,R64,Очки!$B$2:$B$54)=0," ",SUMIF(Очки!$A$2:$A$54,R64,Очки!$B$2:$B$54))+IF(R64="ОРГ",0,$C64)))))</f>
        <v>0</v>
      </c>
      <c r="T64" s="74">
        <v>6</v>
      </c>
      <c r="U64" s="19">
        <f>IF($A64="вк","В/К",(IF(T64=0,"0",(IF(SUMIF(Очки!$A$2:$A$54,T64,Очки!$B$2:$B$54)=0," ",SUMIF(Очки!$A$2:$A$54,T64,Очки!$B$2:$B$54))+IF(T64="ОРГ",0,$C64)))))</f>
        <v>17</v>
      </c>
      <c r="V64" s="74"/>
      <c r="W64" s="19" t="str">
        <f>IF($A64="вк","В/К",(IF(V64=0,"0",(IF(SUMIF(Очки!$A$2:$A$54,V64,Очки!$B$2:$B$54)=0," ",SUMIF(Очки!$A$2:$A$54,V64,Очки!$B$2:$B$54))+IF(V64="ОРГ",0,$C64)))))</f>
        <v>0</v>
      </c>
      <c r="X64" s="74"/>
      <c r="Y64" s="19" t="str">
        <f>IF($A64="вк","В/К",(IF(X64=0,"0",(IF(SUMIF(Очки!$A$2:$A$54,X64,Очки!$B$2:$B$54)=0," ",SUMIF(Очки!$A$2:$A$54,X64,Очки!$B$2:$B$54))+IF(X64="ОРГ",0,$C64)))))</f>
        <v>0</v>
      </c>
      <c r="Z64" s="74"/>
      <c r="AA64" s="19" t="str">
        <f>IF($A64="вк","В/К",(IF(Z64=0,"0",(IF(SUMIF(Очки!$A$2:$A$54,Z64,Очки!$B$2:$B$54)=0," ",SUMIF(Очки!$A$2:$A$54,Z64,Очки!$B$2:$B$54))+IF(Z64="ОРГ",0,$C64)))))</f>
        <v>0</v>
      </c>
      <c r="AB64" s="74"/>
      <c r="AC64" s="19" t="str">
        <f>IF($A64="вк","В/К",(IF(AB64=0,"0",(IF(SUMIF(Очки!$A$2:$A$54,AB64,Очки!$B$2:$B$54)=0," ",SUMIF(Очки!$A$2:$A$54,AB64,Очки!$B$2:$B$54))+IF(AB64="ОРГ",0,$C64)))))</f>
        <v>0</v>
      </c>
      <c r="AD64" s="74"/>
      <c r="AE64" s="19" t="str">
        <f>IF($A64="вк","В/К",(IF(AD64=0,"0",(IF(SUMIF(Очки!$A$2:$A$54,AD64,Очки!$B$2:$B$54)=0," ",SUMIF(Очки!$A$2:$A$54,AD64,Очки!$B$2:$B$54))+IF(AD64="ОРГ",0,$C64)))))</f>
        <v>0</v>
      </c>
    </row>
    <row r="65" spans="1:31" ht="13.5" customHeight="1" x14ac:dyDescent="0.2">
      <c r="A65" s="72" t="s">
        <v>49</v>
      </c>
      <c r="B65" s="70">
        <f t="shared" si="2"/>
        <v>79</v>
      </c>
      <c r="C65" s="43">
        <f>SUMIF(Коэффициенты!$A$2:$A$68,D65,Коэффициенты!$B$2:$B$68)</f>
        <v>2</v>
      </c>
      <c r="D65" s="45">
        <f t="shared" si="3"/>
        <v>36</v>
      </c>
      <c r="E65" s="31">
        <v>1978</v>
      </c>
      <c r="F65" s="27" t="s">
        <v>108</v>
      </c>
      <c r="G65" s="27" t="s">
        <v>62</v>
      </c>
      <c r="H65" s="74"/>
      <c r="I65" s="19" t="str">
        <f>IF($A65="вк","В/К",(IF(H65=0,"0",(IF(SUMIF(Очки!$A$2:$A$54,H65,Очки!$B$2:$B$54)=0," ",SUMIF(Очки!$A$2:$A$54,H65,Очки!$B$2:$B$54))+IF(H65="ОРГ",0,$C65)))))</f>
        <v>0</v>
      </c>
      <c r="J65" s="74"/>
      <c r="K65" s="19" t="str">
        <f>IF($A65="вк","В/К",(IF(J65=0,"0",(IF(SUMIF(Очки!$A$2:$A$54,J65,Очки!$B$2:$B$54)=0," ",SUMIF(Очки!$A$2:$A$54,J65,Очки!$B$2:$B$54))+IF(J65="ОРГ",0,$C65)))))</f>
        <v>0</v>
      </c>
      <c r="L65" s="74"/>
      <c r="M65" s="19" t="str">
        <f>IF($A65="вк","В/К",(IF(L65=0,"0",(IF(SUMIF(Очки!$A$2:$A$54,L65,Очки!$B$2:$B$54)=0," ",SUMIF(Очки!$A$2:$A$54,L65,Очки!$B$2:$B$54))+IF(L65="ОРГ",0,$C65)))))</f>
        <v>0</v>
      </c>
      <c r="N65" s="74"/>
      <c r="O65" s="19" t="str">
        <f>IF($A65="вк","В/К",(IF(N65=0,"0",(IF(SUMIF(Очки!$A$2:$A$54,N65,Очки!$B$2:$B$54)=0," ",SUMIF(Очки!$A$2:$A$54,N65,Очки!$B$2:$B$54))+IF(N65="ОРГ",0,$C65)))))</f>
        <v>0</v>
      </c>
      <c r="P65" s="74"/>
      <c r="Q65" s="19" t="str">
        <f>IF($A65="вк","В/К",(IF(P65=0,"0",(IF(SUMIF(Очки!$A$2:$A$54,P65,Очки!$B$2:$B$54)=0," ",SUMIF(Очки!$A$2:$A$54,P65,Очки!$B$2:$B$54))+IF(P65="ОРГ",0,$C65)))))</f>
        <v>0</v>
      </c>
      <c r="R65" s="74">
        <v>4</v>
      </c>
      <c r="S65" s="19">
        <f>IF($A65="вк","В/К",(IF(R65=0,"0",(IF(SUMIF(Очки!$A$2:$A$54,R65,Очки!$B$2:$B$54)=0," ",SUMIF(Очки!$A$2:$A$54,R65,Очки!$B$2:$B$54))+IF(R65="ОРГ",0,$C65)))))</f>
        <v>21</v>
      </c>
      <c r="T65" s="74">
        <v>9</v>
      </c>
      <c r="U65" s="19">
        <f>IF($A65="вк","В/К",(IF(T65=0,"0",(IF(SUMIF(Очки!$A$2:$A$54,T65,Очки!$B$2:$B$54)=0," ",SUMIF(Очки!$A$2:$A$54,T65,Очки!$B$2:$B$54))+IF(T65="ОРГ",0,$C65)))))</f>
        <v>16</v>
      </c>
      <c r="V65" s="74"/>
      <c r="W65" s="19" t="str">
        <f>IF($A65="вк","В/К",(IF(V65=0,"0",(IF(SUMIF(Очки!$A$2:$A$54,V65,Очки!$B$2:$B$54)=0," ",SUMIF(Очки!$A$2:$A$54,V65,Очки!$B$2:$B$54))+IF(V65="ОРГ",0,$C65)))))</f>
        <v>0</v>
      </c>
      <c r="X65" s="74">
        <v>3</v>
      </c>
      <c r="Y65" s="19">
        <f>IF($A65="вк","В/К",(IF(X65=0,"0",(IF(SUMIF(Очки!$A$2:$A$54,X65,Очки!$B$2:$B$54)=0," ",SUMIF(Очки!$A$2:$A$54,X65,Очки!$B$2:$B$54))+IF(X65="ОРГ",0,$C65)))))</f>
        <v>22</v>
      </c>
      <c r="Z65" s="74">
        <v>5</v>
      </c>
      <c r="AA65" s="19">
        <f>IF($A65="вк","В/К",(IF(Z65=0,"0",(IF(SUMIF(Очки!$A$2:$A$54,Z65,Очки!$B$2:$B$54)=0," ",SUMIF(Очки!$A$2:$A$54,Z65,Очки!$B$2:$B$54))+IF(Z65="ОРГ",0,$C65)))))</f>
        <v>20</v>
      </c>
      <c r="AB65" s="74"/>
      <c r="AC65" s="19" t="str">
        <f>IF($A65="вк","В/К",(IF(AB65=0,"0",(IF(SUMIF(Очки!$A$2:$A$54,AB65,Очки!$B$2:$B$54)=0," ",SUMIF(Очки!$A$2:$A$54,AB65,Очки!$B$2:$B$54))+IF(AB65="ОРГ",0,$C65)))))</f>
        <v>0</v>
      </c>
      <c r="AD65" s="74"/>
      <c r="AE65" s="19" t="str">
        <f>IF($A65="вк","В/К",(IF(AD65=0,"0",(IF(SUMIF(Очки!$A$2:$A$54,AD65,Очки!$B$2:$B$54)=0," ",SUMIF(Очки!$A$2:$A$54,AD65,Очки!$B$2:$B$54))+IF(AD65="ОРГ",0,$C65)))))</f>
        <v>0</v>
      </c>
    </row>
    <row r="66" spans="1:31" ht="13.5" customHeight="1" x14ac:dyDescent="0.2">
      <c r="A66" s="72" t="s">
        <v>49</v>
      </c>
      <c r="B66" s="70">
        <f t="shared" si="2"/>
        <v>53</v>
      </c>
      <c r="C66" s="43">
        <f>SUMIF(Коэффициенты!$A$2:$A$68,D66,Коэффициенты!$B$2:$B$68)</f>
        <v>0</v>
      </c>
      <c r="D66" s="45">
        <f t="shared" si="3"/>
        <v>25</v>
      </c>
      <c r="E66" s="31">
        <v>1989</v>
      </c>
      <c r="F66" s="27" t="s">
        <v>18</v>
      </c>
      <c r="G66" s="27" t="s">
        <v>55</v>
      </c>
      <c r="H66" s="74"/>
      <c r="I66" s="19" t="str">
        <f>IF($A66="вк","В/К",(IF(H66=0,"0",(IF(SUMIF(Очки!$A$2:$A$54,H66,Очки!$B$2:$B$54)=0," ",SUMIF(Очки!$A$2:$A$54,H66,Очки!$B$2:$B$54))+IF(H66="ОРГ",0,$C66)))))</f>
        <v>0</v>
      </c>
      <c r="J66" s="74">
        <v>5</v>
      </c>
      <c r="K66" s="19">
        <f>IF($A66="вк","В/К",(IF(J66=0,"0",(IF(SUMIF(Очки!$A$2:$A$54,J66,Очки!$B$2:$B$54)=0," ",SUMIF(Очки!$A$2:$A$54,J66,Очки!$B$2:$B$54))+IF(J66="ОРГ",0,$C66)))))</f>
        <v>18</v>
      </c>
      <c r="L66" s="74"/>
      <c r="M66" s="19" t="str">
        <f>IF($A66="вк","В/К",(IF(L66=0,"0",(IF(SUMIF(Очки!$A$2:$A$54,L66,Очки!$B$2:$B$54)=0," ",SUMIF(Очки!$A$2:$A$54,L66,Очки!$B$2:$B$54))+IF(L66="ОРГ",0,$C66)))))</f>
        <v>0</v>
      </c>
      <c r="N66" s="74"/>
      <c r="O66" s="19" t="str">
        <f>IF($A66="вк","В/К",(IF(N66=0,"0",(IF(SUMIF(Очки!$A$2:$A$54,N66,Очки!$B$2:$B$54)=0," ",SUMIF(Очки!$A$2:$A$54,N66,Очки!$B$2:$B$54))+IF(N66="ОРГ",0,$C66)))))</f>
        <v>0</v>
      </c>
      <c r="P66" s="74">
        <v>6</v>
      </c>
      <c r="Q66" s="19">
        <f>IF($A66="вк","В/К",(IF(P66=0,"0",(IF(SUMIF(Очки!$A$2:$A$54,P66,Очки!$B$2:$B$54)=0," ",SUMIF(Очки!$A$2:$A$54,P66,Очки!$B$2:$B$54))+IF(P66="ОРГ",0,$C66)))))</f>
        <v>17</v>
      </c>
      <c r="R66" s="74"/>
      <c r="S66" s="19" t="str">
        <f>IF($A66="вк","В/К",(IF(R66=0,"0",(IF(SUMIF(Очки!$A$2:$A$54,R66,Очки!$B$2:$B$54)=0," ",SUMIF(Очки!$A$2:$A$54,R66,Очки!$B$2:$B$54))+IF(R66="ОРГ",0,$C66)))))</f>
        <v>0</v>
      </c>
      <c r="T66" s="74">
        <v>5</v>
      </c>
      <c r="U66" s="19">
        <f>IF($A66="вк","В/К",(IF(T66=0,"0",(IF(SUMIF(Очки!$A$2:$A$54,T66,Очки!$B$2:$B$54)=0," ",SUMIF(Очки!$A$2:$A$54,T66,Очки!$B$2:$B$54))+IF(T66="ОРГ",0,$C66)))))</f>
        <v>18</v>
      </c>
      <c r="V66" s="74"/>
      <c r="W66" s="19" t="str">
        <f>IF($A66="вк","В/К",(IF(V66=0,"0",(IF(SUMIF(Очки!$A$2:$A$54,V66,Очки!$B$2:$B$54)=0," ",SUMIF(Очки!$A$2:$A$54,V66,Очки!$B$2:$B$54))+IF(V66="ОРГ",0,$C66)))))</f>
        <v>0</v>
      </c>
      <c r="X66" s="74"/>
      <c r="Y66" s="19" t="str">
        <f>IF($A66="вк","В/К",(IF(X66=0,"0",(IF(SUMIF(Очки!$A$2:$A$54,X66,Очки!$B$2:$B$54)=0," ",SUMIF(Очки!$A$2:$A$54,X66,Очки!$B$2:$B$54))+IF(X66="ОРГ",0,$C66)))))</f>
        <v>0</v>
      </c>
      <c r="Z66" s="74"/>
      <c r="AA66" s="19" t="str">
        <f>IF($A66="вк","В/К",(IF(Z66=0,"0",(IF(SUMIF(Очки!$A$2:$A$54,Z66,Очки!$B$2:$B$54)=0," ",SUMIF(Очки!$A$2:$A$54,Z66,Очки!$B$2:$B$54))+IF(Z66="ОРГ",0,$C66)))))</f>
        <v>0</v>
      </c>
      <c r="AB66" s="74"/>
      <c r="AC66" s="19" t="str">
        <f>IF($A66="вк","В/К",(IF(AB66=0,"0",(IF(SUMIF(Очки!$A$2:$A$54,AB66,Очки!$B$2:$B$54)=0," ",SUMIF(Очки!$A$2:$A$54,AB66,Очки!$B$2:$B$54))+IF(AB66="ОРГ",0,$C66)))))</f>
        <v>0</v>
      </c>
      <c r="AD66" s="74"/>
      <c r="AE66" s="19" t="str">
        <f>IF($A66="вк","В/К",(IF(AD66=0,"0",(IF(SUMIF(Очки!$A$2:$A$54,AD66,Очки!$B$2:$B$54)=0," ",SUMIF(Очки!$A$2:$A$54,AD66,Очки!$B$2:$B$54))+IF(AD66="ОРГ",0,$C66)))))</f>
        <v>0</v>
      </c>
    </row>
    <row r="67" spans="1:31" ht="13.5" customHeight="1" x14ac:dyDescent="0.2">
      <c r="A67" s="72" t="s">
        <v>49</v>
      </c>
      <c r="B67" s="70">
        <f t="shared" si="2"/>
        <v>40</v>
      </c>
      <c r="C67" s="43">
        <f>SUMIF(Коэффициенты!$A$2:$A$68,D67,Коэффициенты!$B$2:$B$68)</f>
        <v>0</v>
      </c>
      <c r="D67" s="45">
        <f t="shared" si="3"/>
        <v>17</v>
      </c>
      <c r="E67" s="31">
        <v>1997</v>
      </c>
      <c r="F67" s="27" t="s">
        <v>15</v>
      </c>
      <c r="G67" s="27" t="s">
        <v>53</v>
      </c>
      <c r="H67" s="74">
        <v>5</v>
      </c>
      <c r="I67" s="19">
        <f>IF($A67="вк","В/К",(IF(H67=0,"0",(IF(SUMIF(Очки!$A$2:$A$54,H67,Очки!$B$2:$B$54)=0," ",SUMIF(Очки!$A$2:$A$54,H67,Очки!$B$2:$B$54))+IF(H67="ОРГ",0,$C67)))))</f>
        <v>18</v>
      </c>
      <c r="J67" s="74">
        <v>2</v>
      </c>
      <c r="K67" s="19">
        <f>IF($A67="вк","В/К",(IF(J67=0,"0",(IF(SUMIF(Очки!$A$2:$A$54,J67,Очки!$B$2:$B$54)=0," ",SUMIF(Очки!$A$2:$A$54,J67,Очки!$B$2:$B$54))+IF(J67="ОРГ",0,$C67)))))</f>
        <v>22</v>
      </c>
      <c r="L67" s="74"/>
      <c r="M67" s="19" t="str">
        <f>IF($A67="вк","В/К",(IF(L67=0,"0",(IF(SUMIF(Очки!$A$2:$A$54,L67,Очки!$B$2:$B$54)=0," ",SUMIF(Очки!$A$2:$A$54,L67,Очки!$B$2:$B$54))+IF(L67="ОРГ",0,$C67)))))</f>
        <v>0</v>
      </c>
      <c r="N67" s="74"/>
      <c r="O67" s="19" t="str">
        <f>IF($A67="вк","В/К",(IF(N67=0,"0",(IF(SUMIF(Очки!$A$2:$A$54,N67,Очки!$B$2:$B$54)=0," ",SUMIF(Очки!$A$2:$A$54,N67,Очки!$B$2:$B$54))+IF(N67="ОРГ",0,$C67)))))</f>
        <v>0</v>
      </c>
      <c r="P67" s="74"/>
      <c r="Q67" s="19" t="str">
        <f>IF($A67="вк","В/К",(IF(P67=0,"0",(IF(SUMIF(Очки!$A$2:$A$54,P67,Очки!$B$2:$B$54)=0," ",SUMIF(Очки!$A$2:$A$54,P67,Очки!$B$2:$B$54))+IF(P67="ОРГ",0,$C67)))))</f>
        <v>0</v>
      </c>
      <c r="R67" s="74"/>
      <c r="S67" s="19" t="str">
        <f>IF($A67="вк","В/К",(IF(R67=0,"0",(IF(SUMIF(Очки!$A$2:$A$54,R67,Очки!$B$2:$B$54)=0," ",SUMIF(Очки!$A$2:$A$54,R67,Очки!$B$2:$B$54))+IF(R67="ОРГ",0,$C67)))))</f>
        <v>0</v>
      </c>
      <c r="T67" s="74"/>
      <c r="U67" s="19" t="str">
        <f>IF($A67="вк","В/К",(IF(T67=0,"0",(IF(SUMIF(Очки!$A$2:$A$54,T67,Очки!$B$2:$B$54)=0," ",SUMIF(Очки!$A$2:$A$54,T67,Очки!$B$2:$B$54))+IF(T67="ОРГ",0,$C67)))))</f>
        <v>0</v>
      </c>
      <c r="V67" s="74"/>
      <c r="W67" s="19" t="str">
        <f>IF($A67="вк","В/К",(IF(V67=0,"0",(IF(SUMIF(Очки!$A$2:$A$54,V67,Очки!$B$2:$B$54)=0," ",SUMIF(Очки!$A$2:$A$54,V67,Очки!$B$2:$B$54))+IF(V67="ОРГ",0,$C67)))))</f>
        <v>0</v>
      </c>
      <c r="X67" s="74"/>
      <c r="Y67" s="19" t="str">
        <f>IF($A67="вк","В/К",(IF(X67=0,"0",(IF(SUMIF(Очки!$A$2:$A$54,X67,Очки!$B$2:$B$54)=0," ",SUMIF(Очки!$A$2:$A$54,X67,Очки!$B$2:$B$54))+IF(X67="ОРГ",0,$C67)))))</f>
        <v>0</v>
      </c>
      <c r="Z67" s="74"/>
      <c r="AA67" s="19" t="str">
        <f>IF($A67="вк","В/К",(IF(Z67=0,"0",(IF(SUMIF(Очки!$A$2:$A$54,Z67,Очки!$B$2:$B$54)=0," ",SUMIF(Очки!$A$2:$A$54,Z67,Очки!$B$2:$B$54))+IF(Z67="ОРГ",0,$C67)))))</f>
        <v>0</v>
      </c>
      <c r="AB67" s="74"/>
      <c r="AC67" s="19" t="str">
        <f>IF($A67="вк","В/К",(IF(AB67=0,"0",(IF(SUMIF(Очки!$A$2:$A$54,AB67,Очки!$B$2:$B$54)=0," ",SUMIF(Очки!$A$2:$A$54,AB67,Очки!$B$2:$B$54))+IF(AB67="ОРГ",0,$C67)))))</f>
        <v>0</v>
      </c>
      <c r="AD67" s="74"/>
      <c r="AE67" s="19" t="str">
        <f>IF($A67="вк","В/К",(IF(AD67=0,"0",(IF(SUMIF(Очки!$A$2:$A$54,AD67,Очки!$B$2:$B$54)=0," ",SUMIF(Очки!$A$2:$A$54,AD67,Очки!$B$2:$B$54))+IF(AD67="ОРГ",0,$C67)))))</f>
        <v>0</v>
      </c>
    </row>
    <row r="68" spans="1:31" ht="13.5" customHeight="1" x14ac:dyDescent="0.2">
      <c r="A68" s="72" t="s">
        <v>49</v>
      </c>
      <c r="B68" s="70">
        <f t="shared" si="2"/>
        <v>33</v>
      </c>
      <c r="C68" s="43">
        <f>SUMIF(Коэффициенты!$A$2:$A$68,D68,Коэффициенты!$B$2:$B$68)</f>
        <v>0</v>
      </c>
      <c r="D68" s="45">
        <f t="shared" si="3"/>
        <v>24</v>
      </c>
      <c r="E68" s="31">
        <v>1990</v>
      </c>
      <c r="F68" s="27" t="s">
        <v>88</v>
      </c>
      <c r="G68" s="27" t="s">
        <v>54</v>
      </c>
      <c r="H68" s="74"/>
      <c r="I68" s="19" t="str">
        <f>IF($A68="вк","В/К",(IF(H68=0,"0",(IF(SUMIF(Очки!$A$2:$A$54,H68,Очки!$B$2:$B$54)=0," ",SUMIF(Очки!$A$2:$A$54,H68,Очки!$B$2:$B$54))+IF(H68="ОРГ",0,$C68)))))</f>
        <v>0</v>
      </c>
      <c r="J68" s="74"/>
      <c r="K68" s="19" t="str">
        <f>IF($A68="вк","В/К",(IF(J68=0,"0",(IF(SUMIF(Очки!$A$2:$A$54,J68,Очки!$B$2:$B$54)=0," ",SUMIF(Очки!$A$2:$A$54,J68,Очки!$B$2:$B$54))+IF(J68="ОРГ",0,$C68)))))</f>
        <v>0</v>
      </c>
      <c r="L68" s="74"/>
      <c r="M68" s="19" t="str">
        <f>IF($A68="вк","В/К",(IF(L68=0,"0",(IF(SUMIF(Очки!$A$2:$A$54,L68,Очки!$B$2:$B$54)=0," ",SUMIF(Очки!$A$2:$A$54,L68,Очки!$B$2:$B$54))+IF(L68="ОРГ",0,$C68)))))</f>
        <v>0</v>
      </c>
      <c r="N68" s="74"/>
      <c r="O68" s="19" t="str">
        <f>IF($A68="вк","В/К",(IF(N68=0,"0",(IF(SUMIF(Очки!$A$2:$A$54,N68,Очки!$B$2:$B$54)=0," ",SUMIF(Очки!$A$2:$A$54,N68,Очки!$B$2:$B$54))+IF(N68="ОРГ",0,$C68)))))</f>
        <v>0</v>
      </c>
      <c r="P68" s="74"/>
      <c r="Q68" s="19" t="str">
        <f>IF($A68="вк","В/К",(IF(P68=0,"0",(IF(SUMIF(Очки!$A$2:$A$54,P68,Очки!$B$2:$B$54)=0," ",SUMIF(Очки!$A$2:$A$54,P68,Очки!$B$2:$B$54))+IF(P68="ОРГ",0,$C68)))))</f>
        <v>0</v>
      </c>
      <c r="R68" s="74">
        <v>6</v>
      </c>
      <c r="S68" s="19">
        <f>IF($A68="вк","В/К",(IF(R68=0,"0",(IF(SUMIF(Очки!$A$2:$A$54,R68,Очки!$B$2:$B$54)=0," ",SUMIF(Очки!$A$2:$A$54,R68,Очки!$B$2:$B$54))+IF(R68="ОРГ",0,$C68)))))</f>
        <v>17</v>
      </c>
      <c r="T68" s="74">
        <v>7</v>
      </c>
      <c r="U68" s="19">
        <f>IF($A68="вк","В/К",(IF(T68=0,"0",(IF(SUMIF(Очки!$A$2:$A$54,T68,Очки!$B$2:$B$54)=0," ",SUMIF(Очки!$A$2:$A$54,T68,Очки!$B$2:$B$54))+IF(T68="ОРГ",0,$C68)))))</f>
        <v>16</v>
      </c>
      <c r="V68" s="74"/>
      <c r="W68" s="19" t="str">
        <f>IF($A68="вк","В/К",(IF(V68=0,"0",(IF(SUMIF(Очки!$A$2:$A$54,V68,Очки!$B$2:$B$54)=0," ",SUMIF(Очки!$A$2:$A$54,V68,Очки!$B$2:$B$54))+IF(V68="ОРГ",0,$C68)))))</f>
        <v>0</v>
      </c>
      <c r="X68" s="74"/>
      <c r="Y68" s="19" t="str">
        <f>IF($A68="вк","В/К",(IF(X68=0,"0",(IF(SUMIF(Очки!$A$2:$A$54,X68,Очки!$B$2:$B$54)=0," ",SUMIF(Очки!$A$2:$A$54,X68,Очки!$B$2:$B$54))+IF(X68="ОРГ",0,$C68)))))</f>
        <v>0</v>
      </c>
      <c r="Z68" s="74"/>
      <c r="AA68" s="19" t="str">
        <f>IF($A68="вк","В/К",(IF(Z68=0,"0",(IF(SUMIF(Очки!$A$2:$A$54,Z68,Очки!$B$2:$B$54)=0," ",SUMIF(Очки!$A$2:$A$54,Z68,Очки!$B$2:$B$54))+IF(Z68="ОРГ",0,$C68)))))</f>
        <v>0</v>
      </c>
      <c r="AB68" s="74"/>
      <c r="AC68" s="19" t="str">
        <f>IF($A68="вк","В/К",(IF(AB68=0,"0",(IF(SUMIF(Очки!$A$2:$A$54,AB68,Очки!$B$2:$B$54)=0," ",SUMIF(Очки!$A$2:$A$54,AB68,Очки!$B$2:$B$54))+IF(AB68="ОРГ",0,$C68)))))</f>
        <v>0</v>
      </c>
      <c r="AD68" s="74"/>
      <c r="AE68" s="19" t="str">
        <f>IF($A68="вк","В/К",(IF(AD68=0,"0",(IF(SUMIF(Очки!$A$2:$A$54,AD68,Очки!$B$2:$B$54)=0," ",SUMIF(Очки!$A$2:$A$54,AD68,Очки!$B$2:$B$54))+IF(AD68="ОРГ",0,$C68)))))</f>
        <v>0</v>
      </c>
    </row>
    <row r="69" spans="1:31" ht="13.5" customHeight="1" x14ac:dyDescent="0.2">
      <c r="A69" s="72" t="s">
        <v>49</v>
      </c>
      <c r="B69" s="70">
        <f>SUM(I69,K69,M69,O69,Q69,S69,U69,W69,Y69,AA69,AC69,AE69)</f>
        <v>19</v>
      </c>
      <c r="C69" s="43">
        <f>SUMIF(Коэффициенты!$A$2:$A$68,D69,Коэффициенты!$B$2:$B$68)</f>
        <v>0</v>
      </c>
      <c r="D69" s="45">
        <f>$D$1-E69</f>
        <v>27</v>
      </c>
      <c r="E69" s="31">
        <v>1987</v>
      </c>
      <c r="F69" s="27" t="s">
        <v>114</v>
      </c>
      <c r="G69" s="27" t="s">
        <v>53</v>
      </c>
      <c r="H69" s="74"/>
      <c r="I69" s="19" t="str">
        <f>IF($A69="вк","В/К",(IF(H69=0,"0",(IF(SUMIF(Очки!$A$2:$A$54,H69,Очки!$B$2:$B$54)=0," ",SUMIF(Очки!$A$2:$A$54,H69,Очки!$B$2:$B$54))+IF(H69="ОРГ",0,$C69)))))</f>
        <v>0</v>
      </c>
      <c r="J69" s="74"/>
      <c r="K69" s="19" t="str">
        <f>IF($A69="вк","В/К",(IF(J69=0,"0",(IF(SUMIF(Очки!$A$2:$A$54,J69,Очки!$B$2:$B$54)=0," ",SUMIF(Очки!$A$2:$A$54,J69,Очки!$B$2:$B$54))+IF(J69="ОРГ",0,$C69)))))</f>
        <v>0</v>
      </c>
      <c r="L69" s="74"/>
      <c r="M69" s="19" t="str">
        <f>IF($A69="вк","В/К",(IF(L69=0,"0",(IF(SUMIF(Очки!$A$2:$A$54,L69,Очки!$B$2:$B$54)=0," ",SUMIF(Очки!$A$2:$A$54,L69,Очки!$B$2:$B$54))+IF(L69="ОРГ",0,$C69)))))</f>
        <v>0</v>
      </c>
      <c r="N69" s="74"/>
      <c r="O69" s="19" t="str">
        <f>IF($A69="вк","В/К",(IF(N69=0,"0",(IF(SUMIF(Очки!$A$2:$A$54,N69,Очки!$B$2:$B$54)=0," ",SUMIF(Очки!$A$2:$A$54,N69,Очки!$B$2:$B$54))+IF(N69="ОРГ",0,$C69)))))</f>
        <v>0</v>
      </c>
      <c r="P69" s="74"/>
      <c r="Q69" s="19" t="str">
        <f>IF($A69="вк","В/К",(IF(P69=0,"0",(IF(SUMIF(Очки!$A$2:$A$54,P69,Очки!$B$2:$B$54)=0," ",SUMIF(Очки!$A$2:$A$54,P69,Очки!$B$2:$B$54))+IF(P69="ОРГ",0,$C69)))))</f>
        <v>0</v>
      </c>
      <c r="R69" s="74"/>
      <c r="S69" s="19" t="str">
        <f>IF($A69="вк","В/К",(IF(R69=0,"0",(IF(SUMIF(Очки!$A$2:$A$54,R69,Очки!$B$2:$B$54)=0," ",SUMIF(Очки!$A$2:$A$54,R69,Очки!$B$2:$B$54))+IF(R69="ОРГ",0,$C69)))))</f>
        <v>0</v>
      </c>
      <c r="T69" s="74"/>
      <c r="U69" s="19" t="str">
        <f>IF($A69="вк","В/К",(IF(T69=0,"0",(IF(SUMIF(Очки!$A$2:$A$54,T69,Очки!$B$2:$B$54)=0," ",SUMIF(Очки!$A$2:$A$54,T69,Очки!$B$2:$B$54))+IF(T69="ОРГ",0,$C69)))))</f>
        <v>0</v>
      </c>
      <c r="V69" s="74"/>
      <c r="W69" s="19" t="str">
        <f>IF($A69="вк","В/К",(IF(V69=0,"0",(IF(SUMIF(Очки!$A$2:$A$54,V69,Очки!$B$2:$B$54)=0," ",SUMIF(Очки!$A$2:$A$54,V69,Очки!$B$2:$B$54))+IF(V69="ОРГ",0,$C69)))))</f>
        <v>0</v>
      </c>
      <c r="X69" s="74"/>
      <c r="Y69" s="19" t="str">
        <f>IF($A69="вк","В/К",(IF(X69=0,"0",(IF(SUMIF(Очки!$A$2:$A$54,X69,Очки!$B$2:$B$54)=0," ",SUMIF(Очки!$A$2:$A$54,X69,Очки!$B$2:$B$54))+IF(X69="ОРГ",0,$C69)))))</f>
        <v>0</v>
      </c>
      <c r="Z69" s="74">
        <v>4</v>
      </c>
      <c r="AA69" s="19">
        <f>IF($A69="вк","В/К",(IF(Z69=0,"0",(IF(SUMIF(Очки!$A$2:$A$54,Z69,Очки!$B$2:$B$54)=0," ",SUMIF(Очки!$A$2:$A$54,Z69,Очки!$B$2:$B$54))+IF(Z69="ОРГ",0,$C69)))))</f>
        <v>19</v>
      </c>
      <c r="AB69" s="74"/>
      <c r="AC69" s="19" t="str">
        <f>IF($A69="вк","В/К",(IF(AB69=0,"0",(IF(SUMIF(Очки!$A$2:$A$54,AB69,Очки!$B$2:$B$54)=0," ",SUMIF(Очки!$A$2:$A$54,AB69,Очки!$B$2:$B$54))+IF(AB69="ОРГ",0,$C69)))))</f>
        <v>0</v>
      </c>
      <c r="AD69" s="74"/>
      <c r="AE69" s="19" t="str">
        <f>IF($A69="вк","В/К",(IF(AD69=0,"0",(IF(SUMIF(Очки!$A$2:$A$54,AD69,Очки!$B$2:$B$54)=0," ",SUMIF(Очки!$A$2:$A$54,AD69,Очки!$B$2:$B$54))+IF(AD69="ОРГ",0,$C69)))))</f>
        <v>0</v>
      </c>
    </row>
    <row r="70" spans="1:31" ht="13.5" customHeight="1" x14ac:dyDescent="0.2">
      <c r="A70" s="72" t="s">
        <v>49</v>
      </c>
      <c r="B70" s="70">
        <f t="shared" si="2"/>
        <v>76</v>
      </c>
      <c r="C70" s="43">
        <f>SUMIF(Коэффициенты!$A$2:$A$68,D70,Коэффициенты!$B$2:$B$68)</f>
        <v>4</v>
      </c>
      <c r="D70" s="45">
        <f t="shared" si="3"/>
        <v>51</v>
      </c>
      <c r="E70" s="31">
        <v>1963</v>
      </c>
      <c r="F70" s="27" t="s">
        <v>28</v>
      </c>
      <c r="G70" s="27" t="s">
        <v>53</v>
      </c>
      <c r="H70" s="74">
        <v>4</v>
      </c>
      <c r="I70" s="19">
        <f>IF($A70="вк","В/К",(IF(H70=0,"0",(IF(SUMIF(Очки!$A$2:$A$54,H70,Очки!$B$2:$B$54)=0," ",SUMIF(Очки!$A$2:$A$54,H70,Очки!$B$2:$B$54))+IF(H70="ОРГ",0,$C70)))))</f>
        <v>23</v>
      </c>
      <c r="J70" s="74"/>
      <c r="K70" s="19" t="str">
        <f>IF($A70="вк","В/К",(IF(J70=0,"0",(IF(SUMIF(Очки!$A$2:$A$54,J70,Очки!$B$2:$B$54)=0," ",SUMIF(Очки!$A$2:$A$54,J70,Очки!$B$2:$B$54))+IF(J70="ОРГ",0,$C70)))))</f>
        <v>0</v>
      </c>
      <c r="L70" s="74"/>
      <c r="M70" s="19" t="str">
        <f>IF($A70="вк","В/К",(IF(L70=0,"0",(IF(SUMIF(Очки!$A$2:$A$54,L70,Очки!$B$2:$B$54)=0," ",SUMIF(Очки!$A$2:$A$54,L70,Очки!$B$2:$B$54))+IF(L70="ОРГ",0,$C70)))))</f>
        <v>0</v>
      </c>
      <c r="N70" s="74"/>
      <c r="O70" s="19" t="str">
        <f>IF($A70="вк","В/К",(IF(N70=0,"0",(IF(SUMIF(Очки!$A$2:$A$54,N70,Очки!$B$2:$B$54)=0," ",SUMIF(Очки!$A$2:$A$54,N70,Очки!$B$2:$B$54))+IF(N70="ОРГ",0,$C70)))))</f>
        <v>0</v>
      </c>
      <c r="P70" s="74"/>
      <c r="Q70" s="19" t="str">
        <f>IF($A70="вк","В/К",(IF(P70=0,"0",(IF(SUMIF(Очки!$A$2:$A$54,P70,Очки!$B$2:$B$54)=0," ",SUMIF(Очки!$A$2:$A$54,P70,Очки!$B$2:$B$54))+IF(P70="ОРГ",0,$C70)))))</f>
        <v>0</v>
      </c>
      <c r="R70" s="74"/>
      <c r="S70" s="19" t="str">
        <f>IF($A70="вк","В/К",(IF(R70=0,"0",(IF(SUMIF(Очки!$A$2:$A$54,R70,Очки!$B$2:$B$54)=0," ",SUMIF(Очки!$A$2:$A$54,R70,Очки!$B$2:$B$54))+IF(R70="ОРГ",0,$C70)))))</f>
        <v>0</v>
      </c>
      <c r="T70" s="74"/>
      <c r="U70" s="19" t="str">
        <f>IF($A70="вк","В/К",(IF(T70=0,"0",(IF(SUMIF(Очки!$A$2:$A$54,T70,Очки!$B$2:$B$54)=0," ",SUMIF(Очки!$A$2:$A$54,T70,Очки!$B$2:$B$54))+IF(T70="ОРГ",0,$C70)))))</f>
        <v>0</v>
      </c>
      <c r="V70" s="74"/>
      <c r="W70" s="19" t="str">
        <f>IF($A70="вк","В/К",(IF(V70=0,"0",(IF(SUMIF(Очки!$A$2:$A$54,V70,Очки!$B$2:$B$54)=0," ",SUMIF(Очки!$A$2:$A$54,V70,Очки!$B$2:$B$54))+IF(V70="ОРГ",0,$C70)))))</f>
        <v>0</v>
      </c>
      <c r="X70" s="74"/>
      <c r="Y70" s="19" t="str">
        <f>IF($A70="вк","В/К",(IF(X70=0,"0",(IF(SUMIF(Очки!$A$2:$A$54,X70,Очки!$B$2:$B$54)=0," ",SUMIF(Очки!$A$2:$A$54,X70,Очки!$B$2:$B$54))+IF(X70="ОРГ",0,$C70)))))</f>
        <v>0</v>
      </c>
      <c r="Z70" s="74">
        <v>3</v>
      </c>
      <c r="AA70" s="19">
        <f>IF($A70="вк","В/К",(IF(Z70=0,"0",(IF(SUMIF(Очки!$A$2:$A$54,Z70,Очки!$B$2:$B$54)=0," ",SUMIF(Очки!$A$2:$A$54,Z70,Очки!$B$2:$B$54))+IF(Z70="ОРГ",0,$C70)))))</f>
        <v>24</v>
      </c>
      <c r="AB70" s="74"/>
      <c r="AC70" s="19" t="str">
        <f>IF($A70="вк","В/К",(IF(AB70=0,"0",(IF(SUMIF(Очки!$A$2:$A$54,AB70,Очки!$B$2:$B$54)=0," ",SUMIF(Очки!$A$2:$A$54,AB70,Очки!$B$2:$B$54))+IF(AB70="ОРГ",0,$C70)))))</f>
        <v>0</v>
      </c>
      <c r="AD70" s="74">
        <v>1</v>
      </c>
      <c r="AE70" s="19">
        <f>IF($A70="вк","В/К",(IF(AD70=0,"0",(IF(SUMIF(Очки!$A$2:$A$54,AD70,Очки!$B$2:$B$54)=0," ",SUMIF(Очки!$A$2:$A$54,AD70,Очки!$B$2:$B$54))+IF(AD70="ОРГ",0,$C70)))))</f>
        <v>29</v>
      </c>
    </row>
    <row r="71" spans="1:31" ht="13.5" customHeight="1" x14ac:dyDescent="0.2">
      <c r="A71" s="72" t="s">
        <v>49</v>
      </c>
      <c r="B71" s="70">
        <f t="shared" si="2"/>
        <v>19</v>
      </c>
      <c r="C71" s="43">
        <f>SUMIF(Коэффициенты!$A$2:$A$68,D71,Коэффициенты!$B$2:$B$68)</f>
        <v>0</v>
      </c>
      <c r="D71" s="45">
        <f t="shared" si="3"/>
        <v>18</v>
      </c>
      <c r="E71" s="31">
        <v>1996</v>
      </c>
      <c r="F71" s="27" t="s">
        <v>109</v>
      </c>
      <c r="G71" s="27" t="s">
        <v>57</v>
      </c>
      <c r="H71" s="74"/>
      <c r="I71" s="19" t="str">
        <f>IF($A71="вк","В/К",(IF(H71=0,"0",(IF(SUMIF(Очки!$A$2:$A$54,H71,Очки!$B$2:$B$54)=0," ",SUMIF(Очки!$A$2:$A$54,H71,Очки!$B$2:$B$54))+IF(H71="ОРГ",0,$C71)))))</f>
        <v>0</v>
      </c>
      <c r="J71" s="74"/>
      <c r="K71" s="19" t="str">
        <f>IF($A71="вк","В/К",(IF(J71=0,"0",(IF(SUMIF(Очки!$A$2:$A$54,J71,Очки!$B$2:$B$54)=0," ",SUMIF(Очки!$A$2:$A$54,J71,Очки!$B$2:$B$54))+IF(J71="ОРГ",0,$C71)))))</f>
        <v>0</v>
      </c>
      <c r="L71" s="74"/>
      <c r="M71" s="19" t="str">
        <f>IF($A71="вк","В/К",(IF(L71=0,"0",(IF(SUMIF(Очки!$A$2:$A$54,L71,Очки!$B$2:$B$54)=0," ",SUMIF(Очки!$A$2:$A$54,L71,Очки!$B$2:$B$54))+IF(L71="ОРГ",0,$C71)))))</f>
        <v>0</v>
      </c>
      <c r="N71" s="74"/>
      <c r="O71" s="19" t="str">
        <f>IF($A71="вк","В/К",(IF(N71=0,"0",(IF(SUMIF(Очки!$A$2:$A$54,N71,Очки!$B$2:$B$54)=0," ",SUMIF(Очки!$A$2:$A$54,N71,Очки!$B$2:$B$54))+IF(N71="ОРГ",0,$C71)))))</f>
        <v>0</v>
      </c>
      <c r="P71" s="74"/>
      <c r="Q71" s="19" t="str">
        <f>IF($A71="вк","В/К",(IF(P71=0,"0",(IF(SUMIF(Очки!$A$2:$A$54,P71,Очки!$B$2:$B$54)=0," ",SUMIF(Очки!$A$2:$A$54,P71,Очки!$B$2:$B$54))+IF(P71="ОРГ",0,$C71)))))</f>
        <v>0</v>
      </c>
      <c r="R71" s="74"/>
      <c r="S71" s="19" t="str">
        <f>IF($A71="вк","В/К",(IF(R71=0,"0",(IF(SUMIF(Очки!$A$2:$A$54,R71,Очки!$B$2:$B$54)=0," ",SUMIF(Очки!$A$2:$A$54,R71,Очки!$B$2:$B$54))+IF(R71="ОРГ",0,$C71)))))</f>
        <v>0</v>
      </c>
      <c r="T71" s="74"/>
      <c r="U71" s="19" t="str">
        <f>IF($A71="вк","В/К",(IF(T71=0,"0",(IF(SUMIF(Очки!$A$2:$A$54,T71,Очки!$B$2:$B$54)=0," ",SUMIF(Очки!$A$2:$A$54,T71,Очки!$B$2:$B$54))+IF(T71="ОРГ",0,$C71)))))</f>
        <v>0</v>
      </c>
      <c r="V71" s="74">
        <v>4</v>
      </c>
      <c r="W71" s="19">
        <f>IF($A71="вк","В/К",(IF(V71=0,"0",(IF(SUMIF(Очки!$A$2:$A$54,V71,Очки!$B$2:$B$54)=0," ",SUMIF(Очки!$A$2:$A$54,V71,Очки!$B$2:$B$54))+IF(V71="ОРГ",0,$C71)))))</f>
        <v>19</v>
      </c>
      <c r="X71" s="74"/>
      <c r="Y71" s="19" t="str">
        <f>IF($A71="вк","В/К",(IF(X71=0,"0",(IF(SUMIF(Очки!$A$2:$A$54,X71,Очки!$B$2:$B$54)=0," ",SUMIF(Очки!$A$2:$A$54,X71,Очки!$B$2:$B$54))+IF(X71="ОРГ",0,$C71)))))</f>
        <v>0</v>
      </c>
      <c r="Z71" s="74"/>
      <c r="AA71" s="19" t="str">
        <f>IF($A71="вк","В/К",(IF(Z71=0,"0",(IF(SUMIF(Очки!$A$2:$A$54,Z71,Очки!$B$2:$B$54)=0," ",SUMIF(Очки!$A$2:$A$54,Z71,Очки!$B$2:$B$54))+IF(Z71="ОРГ",0,$C71)))))</f>
        <v>0</v>
      </c>
      <c r="AB71" s="74"/>
      <c r="AC71" s="19" t="str">
        <f>IF($A71="вк","В/К",(IF(AB71=0,"0",(IF(SUMIF(Очки!$A$2:$A$54,AB71,Очки!$B$2:$B$54)=0," ",SUMIF(Очки!$A$2:$A$54,AB71,Очки!$B$2:$B$54))+IF(AB71="ОРГ",0,$C71)))))</f>
        <v>0</v>
      </c>
      <c r="AD71" s="74"/>
      <c r="AE71" s="19" t="str">
        <f>IF($A71="вк","В/К",(IF(AD71=0,"0",(IF(SUMIF(Очки!$A$2:$A$54,AD71,Очки!$B$2:$B$54)=0," ",SUMIF(Очки!$A$2:$A$54,AD71,Очки!$B$2:$B$54))+IF(AD71="ОРГ",0,$C71)))))</f>
        <v>0</v>
      </c>
    </row>
    <row r="72" spans="1:31" ht="13.5" customHeight="1" x14ac:dyDescent="0.2">
      <c r="A72" s="72" t="s">
        <v>49</v>
      </c>
      <c r="B72" s="70">
        <f t="shared" si="2"/>
        <v>18</v>
      </c>
      <c r="C72" s="43">
        <f>SUMIF(Коэффициенты!$A$2:$A$68,D72,Коэффициенты!$B$2:$B$68)</f>
        <v>0</v>
      </c>
      <c r="D72" s="45">
        <f t="shared" si="3"/>
        <v>31</v>
      </c>
      <c r="E72" s="31">
        <v>1983</v>
      </c>
      <c r="F72" s="27" t="s">
        <v>90</v>
      </c>
      <c r="G72" s="27" t="s">
        <v>54</v>
      </c>
      <c r="H72" s="74"/>
      <c r="I72" s="19" t="str">
        <f>IF($A72="вк","В/К",(IF(H72=0,"0",(IF(SUMIF(Очки!$A$2:$A$54,H72,Очки!$B$2:$B$54)=0," ",SUMIF(Очки!$A$2:$A$54,H72,Очки!$B$2:$B$54))+IF(H72="ОРГ",0,$C72)))))</f>
        <v>0</v>
      </c>
      <c r="J72" s="74"/>
      <c r="K72" s="19" t="str">
        <f>IF($A72="вк","В/К",(IF(J72=0,"0",(IF(SUMIF(Очки!$A$2:$A$54,J72,Очки!$B$2:$B$54)=0," ",SUMIF(Очки!$A$2:$A$54,J72,Очки!$B$2:$B$54))+IF(J72="ОРГ",0,$C72)))))</f>
        <v>0</v>
      </c>
      <c r="L72" s="74"/>
      <c r="M72" s="19" t="str">
        <f>IF($A72="вк","В/К",(IF(L72=0,"0",(IF(SUMIF(Очки!$A$2:$A$54,L72,Очки!$B$2:$B$54)=0," ",SUMIF(Очки!$A$2:$A$54,L72,Очки!$B$2:$B$54))+IF(L72="ОРГ",0,$C72)))))</f>
        <v>0</v>
      </c>
      <c r="N72" s="74"/>
      <c r="O72" s="19" t="str">
        <f>IF($A72="вк","В/К",(IF(N72=0,"0",(IF(SUMIF(Очки!$A$2:$A$54,N72,Очки!$B$2:$B$54)=0," ",SUMIF(Очки!$A$2:$A$54,N72,Очки!$B$2:$B$54))+IF(N72="ОРГ",0,$C72)))))</f>
        <v>0</v>
      </c>
      <c r="P72" s="74">
        <v>5</v>
      </c>
      <c r="Q72" s="19">
        <f>IF($A72="вк","В/К",(IF(P72=0,"0",(IF(SUMIF(Очки!$A$2:$A$54,P72,Очки!$B$2:$B$54)=0," ",SUMIF(Очки!$A$2:$A$54,P72,Очки!$B$2:$B$54))+IF(P72="ОРГ",0,$C72)))))</f>
        <v>18</v>
      </c>
      <c r="R72" s="74"/>
      <c r="S72" s="19" t="str">
        <f>IF($A72="вк","В/К",(IF(R72=0,"0",(IF(SUMIF(Очки!$A$2:$A$54,R72,Очки!$B$2:$B$54)=0," ",SUMIF(Очки!$A$2:$A$54,R72,Очки!$B$2:$B$54))+IF(R72="ОРГ",0,$C72)))))</f>
        <v>0</v>
      </c>
      <c r="T72" s="74"/>
      <c r="U72" s="19" t="str">
        <f>IF($A72="вк","В/К",(IF(T72=0,"0",(IF(SUMIF(Очки!$A$2:$A$54,T72,Очки!$B$2:$B$54)=0," ",SUMIF(Очки!$A$2:$A$54,T72,Очки!$B$2:$B$54))+IF(T72="ОРГ",0,$C72)))))</f>
        <v>0</v>
      </c>
      <c r="V72" s="74"/>
      <c r="W72" s="19" t="str">
        <f>IF($A72="вк","В/К",(IF(V72=0,"0",(IF(SUMIF(Очки!$A$2:$A$54,V72,Очки!$B$2:$B$54)=0," ",SUMIF(Очки!$A$2:$A$54,V72,Очки!$B$2:$B$54))+IF(V72="ОРГ",0,$C72)))))</f>
        <v>0</v>
      </c>
      <c r="X72" s="74"/>
      <c r="Y72" s="19" t="str">
        <f>IF($A72="вк","В/К",(IF(X72=0,"0",(IF(SUMIF(Очки!$A$2:$A$54,X72,Очки!$B$2:$B$54)=0," ",SUMIF(Очки!$A$2:$A$54,X72,Очки!$B$2:$B$54))+IF(X72="ОРГ",0,$C72)))))</f>
        <v>0</v>
      </c>
      <c r="Z72" s="74"/>
      <c r="AA72" s="19" t="str">
        <f>IF($A72="вк","В/К",(IF(Z72=0,"0",(IF(SUMIF(Очки!$A$2:$A$54,Z72,Очки!$B$2:$B$54)=0," ",SUMIF(Очки!$A$2:$A$54,Z72,Очки!$B$2:$B$54))+IF(Z72="ОРГ",0,$C72)))))</f>
        <v>0</v>
      </c>
      <c r="AB72" s="74"/>
      <c r="AC72" s="19" t="str">
        <f>IF($A72="вк","В/К",(IF(AB72=0,"0",(IF(SUMIF(Очки!$A$2:$A$54,AB72,Очки!$B$2:$B$54)=0," ",SUMIF(Очки!$A$2:$A$54,AB72,Очки!$B$2:$B$54))+IF(AB72="ОРГ",0,$C72)))))</f>
        <v>0</v>
      </c>
      <c r="AD72" s="74"/>
      <c r="AE72" s="19" t="str">
        <f>IF($A72="вк","В/К",(IF(AD72=0,"0",(IF(SUMIF(Очки!$A$2:$A$54,AD72,Очки!$B$2:$B$54)=0," ",SUMIF(Очки!$A$2:$A$54,AD72,Очки!$B$2:$B$54))+IF(AD72="ОРГ",0,$C72)))))</f>
        <v>0</v>
      </c>
    </row>
    <row r="73" spans="1:31" ht="13.5" customHeight="1" x14ac:dyDescent="0.2">
      <c r="A73" s="72" t="s">
        <v>49</v>
      </c>
      <c r="B73" s="70">
        <f t="shared" si="2"/>
        <v>13</v>
      </c>
      <c r="C73" s="43">
        <f>SUMIF(Коэффициенты!$A$2:$A$68,D73,Коэффициенты!$B$2:$B$68)</f>
        <v>0</v>
      </c>
      <c r="D73" s="45">
        <f t="shared" si="3"/>
        <v>16</v>
      </c>
      <c r="E73" s="31">
        <v>1998</v>
      </c>
      <c r="F73" s="27" t="s">
        <v>101</v>
      </c>
      <c r="G73" s="27" t="s">
        <v>110</v>
      </c>
      <c r="H73" s="74"/>
      <c r="I73" s="19" t="str">
        <f>IF($A73="вк","В/К",(IF(H73=0,"0",(IF(SUMIF(Очки!$A$2:$A$54,H73,Очки!$B$2:$B$54)=0," ",SUMIF(Очки!$A$2:$A$54,H73,Очки!$B$2:$B$54))+IF(H73="ОРГ",0,$C73)))))</f>
        <v>0</v>
      </c>
      <c r="J73" s="74"/>
      <c r="K73" s="19" t="str">
        <f>IF($A73="вк","В/К",(IF(J73=0,"0",(IF(SUMIF(Очки!$A$2:$A$54,J73,Очки!$B$2:$B$54)=0," ",SUMIF(Очки!$A$2:$A$54,J73,Очки!$B$2:$B$54))+IF(J73="ОРГ",0,$C73)))))</f>
        <v>0</v>
      </c>
      <c r="L73" s="74"/>
      <c r="M73" s="19" t="str">
        <f>IF($A73="вк","В/К",(IF(L73=0,"0",(IF(SUMIF(Очки!$A$2:$A$54,L73,Очки!$B$2:$B$54)=0," ",SUMIF(Очки!$A$2:$A$54,L73,Очки!$B$2:$B$54))+IF(L73="ОРГ",0,$C73)))))</f>
        <v>0</v>
      </c>
      <c r="N73" s="74"/>
      <c r="O73" s="19" t="str">
        <f>IF($A73="вк","В/К",(IF(N73=0,"0",(IF(SUMIF(Очки!$A$2:$A$54,N73,Очки!$B$2:$B$54)=0," ",SUMIF(Очки!$A$2:$A$54,N73,Очки!$B$2:$B$54))+IF(N73="ОРГ",0,$C73)))))</f>
        <v>0</v>
      </c>
      <c r="P73" s="74"/>
      <c r="Q73" s="19" t="str">
        <f>IF($A73="вк","В/К",(IF(P73=0,"0",(IF(SUMIF(Очки!$A$2:$A$54,P73,Очки!$B$2:$B$54)=0," ",SUMIF(Очки!$A$2:$A$54,P73,Очки!$B$2:$B$54))+IF(P73="ОРГ",0,$C73)))))</f>
        <v>0</v>
      </c>
      <c r="R73" s="74"/>
      <c r="S73" s="19" t="str">
        <f>IF($A73="вк","В/К",(IF(R73=0,"0",(IF(SUMIF(Очки!$A$2:$A$54,R73,Очки!$B$2:$B$54)=0," ",SUMIF(Очки!$A$2:$A$54,R73,Очки!$B$2:$B$54))+IF(R73="ОРГ",0,$C73)))))</f>
        <v>0</v>
      </c>
      <c r="T73" s="74">
        <v>10</v>
      </c>
      <c r="U73" s="19">
        <f>IF($A73="вк","В/К",(IF(T73=0,"0",(IF(SUMIF(Очки!$A$2:$A$54,T73,Очки!$B$2:$B$54)=0," ",SUMIF(Очки!$A$2:$A$54,T73,Очки!$B$2:$B$54))+IF(T73="ОРГ",0,$C73)))))</f>
        <v>13</v>
      </c>
      <c r="V73" s="74"/>
      <c r="W73" s="19" t="str">
        <f>IF($A73="вк","В/К",(IF(V73=0,"0",(IF(SUMIF(Очки!$A$2:$A$54,V73,Очки!$B$2:$B$54)=0," ",SUMIF(Очки!$A$2:$A$54,V73,Очки!$B$2:$B$54))+IF(V73="ОРГ",0,$C73)))))</f>
        <v>0</v>
      </c>
      <c r="X73" s="74"/>
      <c r="Y73" s="19" t="str">
        <f>IF($A73="вк","В/К",(IF(X73=0,"0",(IF(SUMIF(Очки!$A$2:$A$54,X73,Очки!$B$2:$B$54)=0," ",SUMIF(Очки!$A$2:$A$54,X73,Очки!$B$2:$B$54))+IF(X73="ОРГ",0,$C73)))))</f>
        <v>0</v>
      </c>
      <c r="Z73" s="74"/>
      <c r="AA73" s="19" t="str">
        <f>IF($A73="вк","В/К",(IF(Z73=0,"0",(IF(SUMIF(Очки!$A$2:$A$54,Z73,Очки!$B$2:$B$54)=0," ",SUMIF(Очки!$A$2:$A$54,Z73,Очки!$B$2:$B$54))+IF(Z73="ОРГ",0,$C73)))))</f>
        <v>0</v>
      </c>
      <c r="AB73" s="74"/>
      <c r="AC73" s="19" t="str">
        <f>IF($A73="вк","В/К",(IF(AB73=0,"0",(IF(SUMIF(Очки!$A$2:$A$54,AB73,Очки!$B$2:$B$54)=0," ",SUMIF(Очки!$A$2:$A$54,AB73,Очки!$B$2:$B$54))+IF(AB73="ОРГ",0,$C73)))))</f>
        <v>0</v>
      </c>
      <c r="AD73" s="74"/>
      <c r="AE73" s="19" t="str">
        <f>IF($A73="вк","В/К",(IF(AD73=0,"0",(IF(SUMIF(Очки!$A$2:$A$54,AD73,Очки!$B$2:$B$54)=0," ",SUMIF(Очки!$A$2:$A$54,AD73,Очки!$B$2:$B$54))+IF(AD73="ОРГ",0,$C73)))))</f>
        <v>0</v>
      </c>
    </row>
    <row r="74" spans="1:31" ht="13.5" customHeight="1" x14ac:dyDescent="0.2">
      <c r="A74" s="72" t="s">
        <v>49</v>
      </c>
      <c r="B74" s="70">
        <f t="shared" si="2"/>
        <v>13</v>
      </c>
      <c r="C74" s="43">
        <f>SUMIF(Коэффициенты!$A$2:$A$68,D74,Коэффициенты!$B$2:$B$68)</f>
        <v>0</v>
      </c>
      <c r="D74" s="45">
        <f t="shared" si="3"/>
        <v>16</v>
      </c>
      <c r="E74" s="31">
        <v>1998</v>
      </c>
      <c r="F74" s="27" t="s">
        <v>102</v>
      </c>
      <c r="G74" s="27" t="s">
        <v>110</v>
      </c>
      <c r="H74" s="74"/>
      <c r="I74" s="19" t="str">
        <f>IF($A74="вк","В/К",(IF(H74=0,"0",(IF(SUMIF(Очки!$A$2:$A$54,H74,Очки!$B$2:$B$54)=0," ",SUMIF(Очки!$A$2:$A$54,H74,Очки!$B$2:$B$54))+IF(H74="ОРГ",0,$C74)))))</f>
        <v>0</v>
      </c>
      <c r="J74" s="74"/>
      <c r="K74" s="19" t="str">
        <f>IF($A74="вк","В/К",(IF(J74=0,"0",(IF(SUMIF(Очки!$A$2:$A$54,J74,Очки!$B$2:$B$54)=0," ",SUMIF(Очки!$A$2:$A$54,J74,Очки!$B$2:$B$54))+IF(J74="ОРГ",0,$C74)))))</f>
        <v>0</v>
      </c>
      <c r="L74" s="74"/>
      <c r="M74" s="19" t="str">
        <f>IF($A74="вк","В/К",(IF(L74=0,"0",(IF(SUMIF(Очки!$A$2:$A$54,L74,Очки!$B$2:$B$54)=0," ",SUMIF(Очки!$A$2:$A$54,L74,Очки!$B$2:$B$54))+IF(L74="ОРГ",0,$C74)))))</f>
        <v>0</v>
      </c>
      <c r="N74" s="74"/>
      <c r="O74" s="19" t="str">
        <f>IF($A74="вк","В/К",(IF(N74=0,"0",(IF(SUMIF(Очки!$A$2:$A$54,N74,Очки!$B$2:$B$54)=0," ",SUMIF(Очки!$A$2:$A$54,N74,Очки!$B$2:$B$54))+IF(N74="ОРГ",0,$C74)))))</f>
        <v>0</v>
      </c>
      <c r="P74" s="74"/>
      <c r="Q74" s="19" t="str">
        <f>IF($A74="вк","В/К",(IF(P74=0,"0",(IF(SUMIF(Очки!$A$2:$A$54,P74,Очки!$B$2:$B$54)=0," ",SUMIF(Очки!$A$2:$A$54,P74,Очки!$B$2:$B$54))+IF(P74="ОРГ",0,$C74)))))</f>
        <v>0</v>
      </c>
      <c r="R74" s="74"/>
      <c r="S74" s="19" t="str">
        <f>IF($A74="вк","В/К",(IF(R74=0,"0",(IF(SUMIF(Очки!$A$2:$A$54,R74,Очки!$B$2:$B$54)=0," ",SUMIF(Очки!$A$2:$A$54,R74,Очки!$B$2:$B$54))+IF(R74="ОРГ",0,$C74)))))</f>
        <v>0</v>
      </c>
      <c r="T74" s="74">
        <v>10</v>
      </c>
      <c r="U74" s="19">
        <f>IF($A74="вк","В/К",(IF(T74=0,"0",(IF(SUMIF(Очки!$A$2:$A$54,T74,Очки!$B$2:$B$54)=0," ",SUMIF(Очки!$A$2:$A$54,T74,Очки!$B$2:$B$54))+IF(T74="ОРГ",0,$C74)))))</f>
        <v>13</v>
      </c>
      <c r="V74" s="74"/>
      <c r="W74" s="19" t="str">
        <f>IF($A74="вк","В/К",(IF(V74=0,"0",(IF(SUMIF(Очки!$A$2:$A$54,V74,Очки!$B$2:$B$54)=0," ",SUMIF(Очки!$A$2:$A$54,V74,Очки!$B$2:$B$54))+IF(V74="ОРГ",0,$C74)))))</f>
        <v>0</v>
      </c>
      <c r="X74" s="74"/>
      <c r="Y74" s="19" t="str">
        <f>IF($A74="вк","В/К",(IF(X74=0,"0",(IF(SUMIF(Очки!$A$2:$A$54,X74,Очки!$B$2:$B$54)=0," ",SUMIF(Очки!$A$2:$A$54,X74,Очки!$B$2:$B$54))+IF(X74="ОРГ",0,$C74)))))</f>
        <v>0</v>
      </c>
      <c r="Z74" s="74"/>
      <c r="AA74" s="19" t="str">
        <f>IF($A74="вк","В/К",(IF(Z74=0,"0",(IF(SUMIF(Очки!$A$2:$A$54,Z74,Очки!$B$2:$B$54)=0," ",SUMIF(Очки!$A$2:$A$54,Z74,Очки!$B$2:$B$54))+IF(Z74="ОРГ",0,$C74)))))</f>
        <v>0</v>
      </c>
      <c r="AB74" s="74"/>
      <c r="AC74" s="19" t="str">
        <f>IF($A74="вк","В/К",(IF(AB74=0,"0",(IF(SUMIF(Очки!$A$2:$A$54,AB74,Очки!$B$2:$B$54)=0," ",SUMIF(Очки!$A$2:$A$54,AB74,Очки!$B$2:$B$54))+IF(AB74="ОРГ",0,$C74)))))</f>
        <v>0</v>
      </c>
      <c r="AD74" s="74"/>
      <c r="AE74" s="19" t="str">
        <f>IF($A74="вк","В/К",(IF(AD74=0,"0",(IF(SUMIF(Очки!$A$2:$A$54,AD74,Очки!$B$2:$B$54)=0," ",SUMIF(Очки!$A$2:$A$54,AD74,Очки!$B$2:$B$54))+IF(AD74="ОРГ",0,$C74)))))</f>
        <v>0</v>
      </c>
    </row>
    <row r="75" spans="1:31" x14ac:dyDescent="0.2">
      <c r="A75" s="8"/>
      <c r="C75" s="8"/>
      <c r="D75" s="8"/>
      <c r="E75" s="8"/>
      <c r="F75" s="8"/>
      <c r="G75" s="8"/>
      <c r="H75" s="8"/>
      <c r="I75" s="8"/>
    </row>
    <row r="76" spans="1:31" x14ac:dyDescent="0.2">
      <c r="A76" s="8"/>
      <c r="C76" s="8"/>
      <c r="D76" s="8"/>
      <c r="E76" s="8"/>
      <c r="F76" s="8"/>
      <c r="G76" s="8"/>
      <c r="H76" s="8"/>
      <c r="I76" s="8"/>
    </row>
    <row r="77" spans="1:31" x14ac:dyDescent="0.2">
      <c r="A77" s="8"/>
      <c r="C77" s="8"/>
      <c r="D77" s="8"/>
      <c r="E77" s="8"/>
      <c r="F77" s="8"/>
      <c r="G77" s="8"/>
      <c r="H77" s="8"/>
      <c r="I77" s="8"/>
    </row>
    <row r="78" spans="1:31" x14ac:dyDescent="0.2">
      <c r="A78" s="8"/>
      <c r="C78" s="8"/>
      <c r="D78" s="8"/>
      <c r="E78" s="8"/>
      <c r="F78" s="8"/>
      <c r="G78" s="8"/>
      <c r="H78" s="8"/>
      <c r="I78" s="8"/>
    </row>
    <row r="79" spans="1:31" x14ac:dyDescent="0.2">
      <c r="A79" s="8"/>
      <c r="C79" s="8"/>
      <c r="D79" s="8"/>
      <c r="E79" s="8"/>
      <c r="F79" s="8"/>
      <c r="G79" s="8"/>
      <c r="H79" s="8"/>
      <c r="I79" s="8"/>
    </row>
    <row r="80" spans="1:31" x14ac:dyDescent="0.2">
      <c r="A80" s="8"/>
      <c r="C80" s="8"/>
      <c r="D80" s="8"/>
      <c r="E80" s="8"/>
      <c r="F80" s="8"/>
      <c r="G80" s="8"/>
      <c r="H80" s="8"/>
      <c r="I80" s="8"/>
    </row>
    <row r="81" spans="1:9" x14ac:dyDescent="0.2">
      <c r="A81" s="8"/>
      <c r="C81" s="8"/>
      <c r="D81" s="8"/>
      <c r="E81" s="8"/>
      <c r="F81" s="8"/>
      <c r="G81" s="8"/>
      <c r="H81" s="8"/>
      <c r="I81" s="8"/>
    </row>
    <row r="82" spans="1:9" x14ac:dyDescent="0.2">
      <c r="A82" s="8"/>
      <c r="C82" s="8"/>
      <c r="D82" s="8"/>
      <c r="E82" s="8"/>
      <c r="F82" s="8"/>
      <c r="G82" s="8"/>
      <c r="H82" s="8"/>
      <c r="I82" s="8"/>
    </row>
    <row r="83" spans="1:9" x14ac:dyDescent="0.2">
      <c r="A83" s="8"/>
      <c r="C83" s="8"/>
      <c r="D83" s="8"/>
      <c r="E83" s="8"/>
      <c r="F83" s="8"/>
      <c r="G83" s="8"/>
      <c r="H83" s="8"/>
      <c r="I83" s="8"/>
    </row>
    <row r="84" spans="1:9" x14ac:dyDescent="0.2">
      <c r="A84" s="8"/>
      <c r="C84" s="8"/>
      <c r="D84" s="8"/>
      <c r="E84" s="8"/>
      <c r="F84" s="8"/>
      <c r="G84" s="8"/>
      <c r="H84" s="8"/>
      <c r="I84" s="8"/>
    </row>
    <row r="85" spans="1:9" x14ac:dyDescent="0.2">
      <c r="A85" s="8"/>
      <c r="C85" s="8"/>
      <c r="D85" s="8"/>
      <c r="E85" s="8"/>
      <c r="F85" s="8"/>
      <c r="G85" s="8"/>
      <c r="H85" s="8"/>
      <c r="I85" s="8"/>
    </row>
    <row r="86" spans="1:9" x14ac:dyDescent="0.2">
      <c r="A86" s="8"/>
      <c r="C86" s="8"/>
      <c r="D86" s="8"/>
      <c r="E86" s="8"/>
      <c r="F86" s="8"/>
      <c r="G86" s="8"/>
      <c r="H86" s="8"/>
      <c r="I86" s="8"/>
    </row>
    <row r="87" spans="1:9" x14ac:dyDescent="0.2">
      <c r="A87" s="8"/>
      <c r="C87" s="8"/>
      <c r="D87" s="8"/>
      <c r="E87" s="8"/>
      <c r="F87" s="8"/>
      <c r="G87" s="8"/>
      <c r="H87" s="8"/>
      <c r="I87" s="8"/>
    </row>
    <row r="88" spans="1:9" x14ac:dyDescent="0.2">
      <c r="A88" s="8"/>
      <c r="C88" s="8"/>
      <c r="D88" s="8"/>
      <c r="E88" s="8"/>
      <c r="F88" s="8"/>
      <c r="G88" s="8"/>
      <c r="H88" s="8"/>
      <c r="I88" s="8"/>
    </row>
    <row r="89" spans="1:9" x14ac:dyDescent="0.2">
      <c r="A89" s="8"/>
      <c r="C89" s="8"/>
      <c r="D89" s="8"/>
      <c r="E89" s="8"/>
      <c r="F89" s="8"/>
      <c r="G89" s="8"/>
      <c r="H89" s="8"/>
      <c r="I89" s="8"/>
    </row>
    <row r="90" spans="1:9" x14ac:dyDescent="0.2">
      <c r="A90" s="8"/>
      <c r="C90" s="8"/>
      <c r="D90" s="8"/>
      <c r="E90" s="8"/>
      <c r="F90" s="8"/>
      <c r="G90" s="8"/>
      <c r="H90" s="8"/>
      <c r="I90" s="8"/>
    </row>
    <row r="91" spans="1:9" x14ac:dyDescent="0.2">
      <c r="A91" s="8"/>
      <c r="C91" s="8"/>
      <c r="D91" s="8"/>
      <c r="E91" s="8"/>
      <c r="F91" s="8"/>
      <c r="G91" s="8"/>
      <c r="H91" s="8"/>
      <c r="I91" s="8"/>
    </row>
    <row r="92" spans="1:9" x14ac:dyDescent="0.2">
      <c r="A92" s="8"/>
      <c r="C92" s="8"/>
      <c r="D92" s="8"/>
      <c r="E92" s="8"/>
      <c r="F92" s="8"/>
      <c r="G92" s="8"/>
      <c r="H92" s="8"/>
      <c r="I92" s="8"/>
    </row>
    <row r="93" spans="1:9" x14ac:dyDescent="0.2">
      <c r="A93" s="8"/>
      <c r="C93" s="8"/>
      <c r="D93" s="8"/>
      <c r="E93" s="8"/>
      <c r="F93" s="8"/>
      <c r="G93" s="8"/>
      <c r="H93" s="8"/>
      <c r="I93" s="8"/>
    </row>
    <row r="94" spans="1:9" x14ac:dyDescent="0.2">
      <c r="A94" s="8"/>
      <c r="C94" s="8"/>
      <c r="D94" s="8"/>
      <c r="E94" s="8"/>
      <c r="F94" s="8"/>
      <c r="G94" s="8"/>
      <c r="H94" s="8"/>
      <c r="I94" s="8"/>
    </row>
    <row r="95" spans="1:9" x14ac:dyDescent="0.2">
      <c r="A95" s="8"/>
      <c r="C95" s="8"/>
      <c r="D95" s="8"/>
      <c r="E95" s="8"/>
      <c r="F95" s="8"/>
      <c r="G95" s="8"/>
      <c r="H95" s="8"/>
      <c r="I95" s="8"/>
    </row>
    <row r="96" spans="1:9" x14ac:dyDescent="0.2">
      <c r="A96" s="8"/>
      <c r="C96" s="8"/>
      <c r="D96" s="8"/>
      <c r="E96" s="8"/>
      <c r="F96" s="8"/>
      <c r="G96" s="8"/>
      <c r="H96" s="8"/>
      <c r="I96" s="8"/>
    </row>
    <row r="97" spans="1:9" x14ac:dyDescent="0.2">
      <c r="A97" s="8"/>
      <c r="C97" s="8"/>
      <c r="D97" s="8"/>
      <c r="E97" s="8"/>
      <c r="F97" s="8"/>
      <c r="G97" s="8"/>
      <c r="H97" s="8"/>
      <c r="I97" s="8"/>
    </row>
    <row r="98" spans="1:9" x14ac:dyDescent="0.2">
      <c r="A98" s="8"/>
      <c r="C98" s="8"/>
      <c r="D98" s="8"/>
      <c r="E98" s="8"/>
      <c r="F98" s="8"/>
      <c r="G98" s="8"/>
      <c r="H98" s="8"/>
      <c r="I98" s="8"/>
    </row>
    <row r="99" spans="1:9" x14ac:dyDescent="0.2">
      <c r="A99" s="8"/>
      <c r="C99" s="8"/>
      <c r="D99" s="8"/>
      <c r="E99" s="8"/>
      <c r="F99" s="8"/>
      <c r="G99" s="8"/>
      <c r="H99" s="8"/>
      <c r="I99" s="8"/>
    </row>
    <row r="100" spans="1:9" x14ac:dyDescent="0.2">
      <c r="A100" s="8"/>
      <c r="C100" s="8"/>
      <c r="D100" s="8"/>
      <c r="E100" s="8"/>
      <c r="F100" s="8"/>
      <c r="G100" s="8"/>
      <c r="H100" s="8"/>
      <c r="I100" s="8"/>
    </row>
    <row r="101" spans="1:9" x14ac:dyDescent="0.2">
      <c r="A101" s="8"/>
      <c r="C101" s="8"/>
      <c r="D101" s="8"/>
      <c r="E101" s="8"/>
      <c r="F101" s="8"/>
      <c r="G101" s="8"/>
      <c r="H101" s="8"/>
      <c r="I101" s="8"/>
    </row>
    <row r="102" spans="1:9" x14ac:dyDescent="0.2">
      <c r="A102" s="8"/>
      <c r="C102" s="8"/>
      <c r="D102" s="8"/>
      <c r="E102" s="8"/>
      <c r="F102" s="8"/>
      <c r="G102" s="8"/>
      <c r="H102" s="8"/>
      <c r="I102" s="8"/>
    </row>
    <row r="103" spans="1:9" x14ac:dyDescent="0.2">
      <c r="A103" s="8"/>
      <c r="C103" s="8"/>
      <c r="D103" s="8"/>
      <c r="E103" s="8"/>
      <c r="F103" s="8"/>
      <c r="G103" s="8"/>
      <c r="H103" s="8"/>
      <c r="I103" s="8"/>
    </row>
    <row r="104" spans="1:9" x14ac:dyDescent="0.2">
      <c r="A104" s="8"/>
      <c r="C104" s="8"/>
      <c r="D104" s="8"/>
      <c r="E104" s="8"/>
      <c r="F104" s="8"/>
      <c r="G104" s="8"/>
      <c r="H104" s="8"/>
      <c r="I104" s="8"/>
    </row>
    <row r="105" spans="1:9" x14ac:dyDescent="0.2">
      <c r="A105" s="8"/>
      <c r="C105" s="8"/>
      <c r="D105" s="8"/>
      <c r="E105" s="8"/>
      <c r="F105" s="8"/>
      <c r="G105" s="8"/>
      <c r="H105" s="8"/>
      <c r="I105" s="8"/>
    </row>
    <row r="106" spans="1:9" x14ac:dyDescent="0.2">
      <c r="A106" s="8"/>
      <c r="C106" s="8"/>
      <c r="D106" s="8"/>
      <c r="E106" s="8"/>
      <c r="F106" s="8"/>
      <c r="G106" s="8"/>
      <c r="H106" s="8"/>
      <c r="I106" s="8"/>
    </row>
    <row r="107" spans="1:9" x14ac:dyDescent="0.2">
      <c r="A107" s="8"/>
      <c r="C107" s="8"/>
      <c r="D107" s="8"/>
      <c r="E107" s="8"/>
      <c r="F107" s="8"/>
      <c r="G107" s="8"/>
      <c r="H107" s="8"/>
      <c r="I107" s="8"/>
    </row>
    <row r="108" spans="1:9" x14ac:dyDescent="0.2">
      <c r="A108" s="8"/>
      <c r="C108" s="8"/>
      <c r="D108" s="8"/>
      <c r="E108" s="8"/>
      <c r="F108" s="8"/>
      <c r="G108" s="8"/>
      <c r="H108" s="8"/>
      <c r="I108" s="8"/>
    </row>
    <row r="109" spans="1:9" x14ac:dyDescent="0.2">
      <c r="A109" s="8"/>
      <c r="C109" s="8"/>
      <c r="D109" s="8"/>
      <c r="E109" s="8"/>
      <c r="F109" s="8"/>
      <c r="G109" s="8"/>
      <c r="H109" s="8"/>
      <c r="I109" s="8"/>
    </row>
    <row r="110" spans="1:9" x14ac:dyDescent="0.2">
      <c r="A110" s="8"/>
      <c r="C110" s="8"/>
      <c r="D110" s="8"/>
      <c r="E110" s="8"/>
      <c r="F110" s="8"/>
      <c r="G110" s="8"/>
      <c r="H110" s="8"/>
      <c r="I110" s="8"/>
    </row>
    <row r="111" spans="1:9" x14ac:dyDescent="0.2">
      <c r="A111" s="8"/>
      <c r="C111" s="8"/>
      <c r="D111" s="8"/>
      <c r="E111" s="8"/>
      <c r="F111" s="8"/>
      <c r="G111" s="8"/>
      <c r="H111" s="8"/>
      <c r="I111" s="8"/>
    </row>
    <row r="112" spans="1:9" x14ac:dyDescent="0.2">
      <c r="A112" s="8"/>
      <c r="C112" s="8"/>
      <c r="D112" s="8"/>
      <c r="E112" s="8"/>
      <c r="F112" s="8"/>
      <c r="G112" s="8"/>
      <c r="H112" s="8"/>
      <c r="I112" s="8"/>
    </row>
    <row r="113" spans="1:9" x14ac:dyDescent="0.2">
      <c r="A113" s="8"/>
      <c r="C113" s="8"/>
      <c r="D113" s="8"/>
      <c r="E113" s="8"/>
      <c r="F113" s="8"/>
      <c r="G113" s="8"/>
      <c r="H113" s="8"/>
      <c r="I113" s="8"/>
    </row>
    <row r="114" spans="1:9" x14ac:dyDescent="0.2">
      <c r="A114" s="8"/>
      <c r="C114" s="8"/>
      <c r="D114" s="8"/>
      <c r="E114" s="8"/>
      <c r="F114" s="8"/>
      <c r="G114" s="8"/>
      <c r="H114" s="8"/>
      <c r="I114" s="8"/>
    </row>
    <row r="115" spans="1:9" x14ac:dyDescent="0.2">
      <c r="A115" s="8"/>
      <c r="C115" s="8"/>
      <c r="D115" s="8"/>
      <c r="E115" s="8"/>
      <c r="F115" s="8"/>
      <c r="G115" s="8"/>
      <c r="H115" s="8"/>
      <c r="I115" s="8"/>
    </row>
    <row r="116" spans="1:9" x14ac:dyDescent="0.2">
      <c r="A116" s="8"/>
      <c r="C116" s="8"/>
      <c r="D116" s="8"/>
      <c r="E116" s="8"/>
      <c r="F116" s="8"/>
      <c r="G116" s="8"/>
      <c r="H116" s="8"/>
      <c r="I116" s="8"/>
    </row>
    <row r="117" spans="1:9" x14ac:dyDescent="0.2">
      <c r="A117" s="8"/>
      <c r="C117" s="8"/>
      <c r="D117" s="8"/>
      <c r="E117" s="8"/>
      <c r="F117" s="8"/>
      <c r="G117" s="8"/>
      <c r="H117" s="8"/>
      <c r="I117" s="8"/>
    </row>
    <row r="118" spans="1:9" x14ac:dyDescent="0.2">
      <c r="A118" s="8"/>
      <c r="C118" s="8"/>
      <c r="D118" s="8"/>
      <c r="E118" s="8"/>
      <c r="F118" s="8"/>
      <c r="G118" s="8"/>
      <c r="H118" s="8"/>
      <c r="I118" s="8"/>
    </row>
    <row r="119" spans="1:9" x14ac:dyDescent="0.2">
      <c r="A119" s="8"/>
      <c r="C119" s="8"/>
      <c r="D119" s="8"/>
      <c r="E119" s="8"/>
      <c r="F119" s="8"/>
      <c r="G119" s="8"/>
      <c r="H119" s="8"/>
      <c r="I119" s="8"/>
    </row>
    <row r="120" spans="1:9" x14ac:dyDescent="0.2">
      <c r="A120" s="8"/>
      <c r="C120" s="8"/>
      <c r="D120" s="8"/>
      <c r="E120" s="8"/>
      <c r="F120" s="8"/>
      <c r="G120" s="8"/>
      <c r="H120" s="8"/>
      <c r="I120" s="8"/>
    </row>
    <row r="121" spans="1:9" x14ac:dyDescent="0.2">
      <c r="A121" s="8"/>
      <c r="C121" s="8"/>
      <c r="D121" s="8"/>
      <c r="E121" s="8"/>
      <c r="F121" s="8"/>
      <c r="G121" s="8"/>
      <c r="H121" s="8"/>
      <c r="I121" s="8"/>
    </row>
    <row r="122" spans="1:9" x14ac:dyDescent="0.2">
      <c r="A122" s="8"/>
      <c r="C122" s="8"/>
      <c r="D122" s="8"/>
      <c r="E122" s="8"/>
      <c r="F122" s="8"/>
      <c r="G122" s="8"/>
      <c r="H122" s="8"/>
      <c r="I122" s="8"/>
    </row>
    <row r="123" spans="1:9" x14ac:dyDescent="0.2">
      <c r="A123" s="8"/>
      <c r="C123" s="8"/>
      <c r="D123" s="8"/>
      <c r="E123" s="8"/>
      <c r="F123" s="8"/>
      <c r="G123" s="8"/>
      <c r="H123" s="8"/>
      <c r="I123" s="8"/>
    </row>
    <row r="124" spans="1:9" x14ac:dyDescent="0.2">
      <c r="A124" s="8"/>
      <c r="C124" s="8"/>
      <c r="D124" s="8"/>
      <c r="E124" s="8"/>
      <c r="F124" s="8"/>
      <c r="G124" s="8"/>
      <c r="H124" s="8"/>
      <c r="I124" s="8"/>
    </row>
    <row r="125" spans="1:9" x14ac:dyDescent="0.2">
      <c r="A125" s="8"/>
      <c r="C125" s="8"/>
      <c r="D125" s="8"/>
      <c r="E125" s="8"/>
      <c r="F125" s="8"/>
      <c r="G125" s="8"/>
      <c r="H125" s="8"/>
      <c r="I125" s="8"/>
    </row>
    <row r="126" spans="1:9" x14ac:dyDescent="0.2">
      <c r="A126" s="8"/>
      <c r="C126" s="8"/>
      <c r="D126" s="8"/>
      <c r="E126" s="8"/>
      <c r="F126" s="8"/>
      <c r="G126" s="8"/>
      <c r="H126" s="8"/>
      <c r="I126" s="8"/>
    </row>
    <row r="127" spans="1:9" x14ac:dyDescent="0.2">
      <c r="A127" s="8"/>
      <c r="C127" s="8"/>
      <c r="D127" s="8"/>
      <c r="E127" s="8"/>
      <c r="F127" s="8"/>
      <c r="G127" s="8"/>
      <c r="H127" s="8"/>
      <c r="I127" s="8"/>
    </row>
    <row r="128" spans="1:9" x14ac:dyDescent="0.2">
      <c r="A128" s="8"/>
      <c r="C128" s="8"/>
      <c r="D128" s="8"/>
      <c r="E128" s="8"/>
      <c r="F128" s="8"/>
      <c r="G128" s="8"/>
      <c r="H128" s="8"/>
      <c r="I128" s="8"/>
    </row>
    <row r="129" spans="1:9" x14ac:dyDescent="0.2">
      <c r="A129" s="8"/>
      <c r="C129" s="8"/>
      <c r="D129" s="8"/>
      <c r="E129" s="8"/>
      <c r="F129" s="8"/>
      <c r="G129" s="8"/>
      <c r="H129" s="8"/>
      <c r="I129" s="8"/>
    </row>
    <row r="130" spans="1:9" x14ac:dyDescent="0.2">
      <c r="A130" s="8"/>
      <c r="C130" s="8"/>
      <c r="D130" s="8"/>
      <c r="E130" s="8"/>
      <c r="F130" s="8"/>
      <c r="G130" s="8"/>
      <c r="H130" s="8"/>
      <c r="I130" s="8"/>
    </row>
    <row r="131" spans="1:9" x14ac:dyDescent="0.2">
      <c r="A131" s="8"/>
      <c r="C131" s="8"/>
      <c r="D131" s="8"/>
      <c r="E131" s="8"/>
      <c r="F131" s="8"/>
      <c r="G131" s="8"/>
      <c r="H131" s="8"/>
      <c r="I131" s="8"/>
    </row>
    <row r="132" spans="1:9" x14ac:dyDescent="0.2">
      <c r="A132" s="8"/>
      <c r="C132" s="8"/>
      <c r="D132" s="8"/>
      <c r="E132" s="8"/>
      <c r="F132" s="8"/>
      <c r="G132" s="8"/>
      <c r="H132" s="8"/>
      <c r="I132" s="8"/>
    </row>
    <row r="133" spans="1:9" x14ac:dyDescent="0.2">
      <c r="A133" s="8"/>
      <c r="C133" s="8"/>
      <c r="D133" s="8"/>
      <c r="E133" s="8"/>
      <c r="F133" s="8"/>
      <c r="G133" s="8"/>
      <c r="H133" s="8"/>
      <c r="I133" s="8"/>
    </row>
    <row r="134" spans="1:9" x14ac:dyDescent="0.2">
      <c r="A134" s="8"/>
      <c r="C134" s="8"/>
      <c r="D134" s="8"/>
      <c r="E134" s="8"/>
      <c r="F134" s="8"/>
      <c r="G134" s="8"/>
      <c r="H134" s="8"/>
      <c r="I134" s="8"/>
    </row>
    <row r="135" spans="1:9" x14ac:dyDescent="0.2">
      <c r="A135" s="8"/>
      <c r="C135" s="8"/>
      <c r="D135" s="8"/>
      <c r="E135" s="8"/>
      <c r="F135" s="8"/>
      <c r="G135" s="8"/>
      <c r="H135" s="8"/>
      <c r="I135" s="8"/>
    </row>
    <row r="136" spans="1:9" x14ac:dyDescent="0.2">
      <c r="A136" s="8"/>
      <c r="C136" s="8"/>
      <c r="D136" s="8"/>
      <c r="E136" s="8"/>
      <c r="F136" s="8"/>
      <c r="G136" s="8"/>
      <c r="H136" s="8"/>
      <c r="I136" s="8"/>
    </row>
    <row r="137" spans="1:9" x14ac:dyDescent="0.2">
      <c r="A137" s="8"/>
      <c r="C137" s="8"/>
      <c r="D137" s="8"/>
      <c r="E137" s="8"/>
      <c r="F137" s="8"/>
      <c r="G137" s="8"/>
      <c r="H137" s="8"/>
      <c r="I137" s="8"/>
    </row>
    <row r="138" spans="1:9" x14ac:dyDescent="0.2">
      <c r="A138" s="8"/>
      <c r="C138" s="8"/>
      <c r="D138" s="8"/>
      <c r="E138" s="8"/>
      <c r="F138" s="8"/>
      <c r="G138" s="8"/>
      <c r="H138" s="8"/>
      <c r="I138" s="8"/>
    </row>
    <row r="139" spans="1:9" x14ac:dyDescent="0.2">
      <c r="A139" s="8"/>
      <c r="C139" s="8"/>
      <c r="D139" s="8"/>
      <c r="E139" s="8"/>
      <c r="F139" s="8"/>
      <c r="G139" s="8"/>
      <c r="H139" s="8"/>
      <c r="I139" s="8"/>
    </row>
    <row r="140" spans="1:9" x14ac:dyDescent="0.2">
      <c r="A140" s="8"/>
      <c r="C140" s="8"/>
      <c r="D140" s="8"/>
      <c r="E140" s="8"/>
      <c r="F140" s="8"/>
      <c r="G140" s="8"/>
      <c r="H140" s="8"/>
      <c r="I140" s="8"/>
    </row>
    <row r="141" spans="1:9" x14ac:dyDescent="0.2">
      <c r="A141" s="8"/>
      <c r="C141" s="8"/>
      <c r="D141" s="8"/>
      <c r="E141" s="8"/>
      <c r="F141" s="8"/>
      <c r="G141" s="8"/>
      <c r="H141" s="8"/>
      <c r="I141" s="8"/>
    </row>
    <row r="142" spans="1:9" x14ac:dyDescent="0.2">
      <c r="A142" s="8"/>
      <c r="C142" s="8"/>
      <c r="D142" s="8"/>
      <c r="E142" s="8"/>
      <c r="F142" s="8"/>
      <c r="G142" s="8"/>
      <c r="H142" s="8"/>
      <c r="I142" s="8"/>
    </row>
    <row r="143" spans="1:9" x14ac:dyDescent="0.2">
      <c r="A143" s="8"/>
      <c r="C143" s="8"/>
      <c r="D143" s="8"/>
      <c r="E143" s="8"/>
      <c r="F143" s="8"/>
      <c r="G143" s="8"/>
      <c r="H143" s="8"/>
      <c r="I143" s="8"/>
    </row>
    <row r="144" spans="1:9" x14ac:dyDescent="0.2">
      <c r="A144" s="8"/>
      <c r="C144" s="8"/>
      <c r="D144" s="8"/>
      <c r="E144" s="8"/>
      <c r="F144" s="8"/>
      <c r="G144" s="8"/>
      <c r="H144" s="8"/>
      <c r="I144" s="8"/>
    </row>
    <row r="145" spans="1:9" x14ac:dyDescent="0.2">
      <c r="A145" s="8"/>
      <c r="C145" s="8"/>
      <c r="D145" s="8"/>
      <c r="E145" s="8"/>
      <c r="F145" s="8"/>
      <c r="G145" s="8"/>
      <c r="H145" s="8"/>
      <c r="I145" s="8"/>
    </row>
    <row r="146" spans="1:9" x14ac:dyDescent="0.2">
      <c r="A146" s="8"/>
      <c r="C146" s="8"/>
      <c r="D146" s="8"/>
      <c r="E146" s="8"/>
      <c r="F146" s="8"/>
      <c r="G146" s="8"/>
      <c r="H146" s="8"/>
      <c r="I146" s="8"/>
    </row>
    <row r="147" spans="1:9" x14ac:dyDescent="0.2">
      <c r="A147" s="8"/>
      <c r="C147" s="8"/>
      <c r="D147" s="8"/>
      <c r="E147" s="8"/>
      <c r="F147" s="8"/>
      <c r="G147" s="8"/>
      <c r="H147" s="8"/>
      <c r="I147" s="8"/>
    </row>
    <row r="148" spans="1:9" x14ac:dyDescent="0.2">
      <c r="A148" s="8"/>
      <c r="C148" s="8"/>
      <c r="D148" s="8"/>
      <c r="E148" s="8"/>
      <c r="F148" s="8"/>
      <c r="G148" s="8"/>
      <c r="H148" s="8"/>
      <c r="I148" s="8"/>
    </row>
    <row r="149" spans="1:9" x14ac:dyDescent="0.2">
      <c r="A149" s="8"/>
      <c r="C149" s="8"/>
      <c r="D149" s="8"/>
      <c r="E149" s="8"/>
      <c r="F149" s="8"/>
      <c r="G149" s="8"/>
      <c r="H149" s="8"/>
      <c r="I149" s="8"/>
    </row>
    <row r="150" spans="1:9" x14ac:dyDescent="0.2">
      <c r="A150" s="8"/>
      <c r="C150" s="8"/>
      <c r="D150" s="8"/>
      <c r="E150" s="8"/>
      <c r="F150" s="8"/>
      <c r="G150" s="8"/>
      <c r="H150" s="8"/>
      <c r="I150" s="8"/>
    </row>
    <row r="151" spans="1:9" x14ac:dyDescent="0.2">
      <c r="A151" s="8"/>
      <c r="C151" s="8"/>
      <c r="D151" s="8"/>
      <c r="E151" s="8"/>
      <c r="F151" s="8"/>
      <c r="G151" s="8"/>
      <c r="H151" s="8"/>
      <c r="I151" s="8"/>
    </row>
    <row r="152" spans="1:9" x14ac:dyDescent="0.2">
      <c r="A152" s="8"/>
      <c r="C152" s="8"/>
      <c r="D152" s="8"/>
      <c r="E152" s="8"/>
      <c r="F152" s="8"/>
      <c r="G152" s="8"/>
      <c r="H152" s="8"/>
      <c r="I152" s="8"/>
    </row>
    <row r="153" spans="1:9" x14ac:dyDescent="0.2">
      <c r="A153" s="8"/>
      <c r="C153" s="8"/>
      <c r="D153" s="8"/>
      <c r="E153" s="8"/>
      <c r="F153" s="8"/>
      <c r="G153" s="8"/>
      <c r="H153" s="8"/>
      <c r="I153" s="8"/>
    </row>
    <row r="154" spans="1:9" x14ac:dyDescent="0.2">
      <c r="A154" s="8"/>
      <c r="C154" s="8"/>
      <c r="D154" s="8"/>
      <c r="E154" s="8"/>
      <c r="F154" s="8"/>
      <c r="G154" s="8"/>
      <c r="H154" s="8"/>
      <c r="I154" s="8"/>
    </row>
    <row r="155" spans="1:9" x14ac:dyDescent="0.2">
      <c r="A155" s="8"/>
      <c r="C155" s="8"/>
      <c r="D155" s="8"/>
      <c r="E155" s="8"/>
      <c r="F155" s="8"/>
      <c r="G155" s="8"/>
      <c r="H155" s="8"/>
      <c r="I155" s="8"/>
    </row>
    <row r="156" spans="1:9" x14ac:dyDescent="0.2">
      <c r="A156" s="8"/>
      <c r="C156" s="8"/>
      <c r="D156" s="8"/>
      <c r="E156" s="8"/>
      <c r="F156" s="8"/>
      <c r="G156" s="8"/>
      <c r="H156" s="8"/>
      <c r="I156" s="8"/>
    </row>
    <row r="157" spans="1:9" x14ac:dyDescent="0.2">
      <c r="A157" s="8"/>
      <c r="C157" s="8"/>
      <c r="D157" s="8"/>
      <c r="E157" s="8"/>
      <c r="F157" s="8"/>
      <c r="G157" s="8"/>
      <c r="H157" s="8"/>
      <c r="I157" s="8"/>
    </row>
    <row r="158" spans="1:9" x14ac:dyDescent="0.2">
      <c r="A158" s="8"/>
      <c r="C158" s="8"/>
      <c r="D158" s="8"/>
      <c r="E158" s="8"/>
      <c r="F158" s="8"/>
      <c r="G158" s="8"/>
      <c r="H158" s="8"/>
      <c r="I158" s="8"/>
    </row>
    <row r="159" spans="1:9" x14ac:dyDescent="0.2">
      <c r="A159" s="8"/>
      <c r="C159" s="8"/>
      <c r="D159" s="8"/>
      <c r="E159" s="8"/>
      <c r="F159" s="8"/>
      <c r="G159" s="8"/>
      <c r="H159" s="8"/>
      <c r="I159" s="8"/>
    </row>
    <row r="160" spans="1:9" x14ac:dyDescent="0.2">
      <c r="A160" s="8"/>
      <c r="C160" s="8"/>
      <c r="D160" s="8"/>
      <c r="E160" s="8"/>
      <c r="F160" s="8"/>
      <c r="G160" s="8"/>
      <c r="H160" s="8"/>
      <c r="I160" s="8"/>
    </row>
    <row r="161" spans="1:9" x14ac:dyDescent="0.2">
      <c r="A161" s="8"/>
      <c r="C161" s="8"/>
      <c r="D161" s="8"/>
      <c r="E161" s="8"/>
      <c r="F161" s="8"/>
      <c r="G161" s="8"/>
      <c r="H161" s="8"/>
      <c r="I161" s="8"/>
    </row>
    <row r="162" spans="1:9" x14ac:dyDescent="0.2">
      <c r="A162" s="8"/>
      <c r="C162" s="8"/>
      <c r="D162" s="8"/>
      <c r="E162" s="8"/>
      <c r="F162" s="8"/>
      <c r="G162" s="8"/>
      <c r="H162" s="8"/>
      <c r="I162" s="8"/>
    </row>
    <row r="163" spans="1:9" x14ac:dyDescent="0.2">
      <c r="A163" s="8"/>
      <c r="C163" s="8"/>
      <c r="D163" s="8"/>
      <c r="E163" s="8"/>
      <c r="F163" s="8"/>
      <c r="G163" s="8"/>
      <c r="H163" s="8"/>
      <c r="I163" s="8"/>
    </row>
    <row r="164" spans="1:9" x14ac:dyDescent="0.2">
      <c r="A164" s="8"/>
      <c r="C164" s="8"/>
      <c r="D164" s="8"/>
      <c r="E164" s="8"/>
      <c r="F164" s="8"/>
      <c r="G164" s="8"/>
      <c r="H164" s="8"/>
      <c r="I164" s="8"/>
    </row>
    <row r="165" spans="1:9" x14ac:dyDescent="0.2">
      <c r="A165" s="8"/>
      <c r="C165" s="8"/>
      <c r="D165" s="8"/>
      <c r="E165" s="8"/>
      <c r="F165" s="8"/>
      <c r="G165" s="8"/>
      <c r="H165" s="8"/>
      <c r="I165" s="8"/>
    </row>
    <row r="166" spans="1:9" x14ac:dyDescent="0.2">
      <c r="A166" s="8"/>
      <c r="C166" s="8"/>
      <c r="D166" s="8"/>
      <c r="E166" s="8"/>
      <c r="F166" s="8"/>
      <c r="G166" s="8"/>
      <c r="H166" s="8"/>
      <c r="I166" s="8"/>
    </row>
    <row r="167" spans="1:9" x14ac:dyDescent="0.2">
      <c r="A167" s="8"/>
      <c r="C167" s="8"/>
      <c r="D167" s="8"/>
      <c r="E167" s="8"/>
      <c r="F167" s="8"/>
      <c r="G167" s="8"/>
      <c r="H167" s="8"/>
      <c r="I167" s="8"/>
    </row>
    <row r="168" spans="1:9" x14ac:dyDescent="0.2">
      <c r="A168" s="8"/>
      <c r="C168" s="8"/>
      <c r="D168" s="8"/>
      <c r="E168" s="8"/>
      <c r="F168" s="8"/>
      <c r="G168" s="8"/>
      <c r="H168" s="8"/>
      <c r="I168" s="8"/>
    </row>
    <row r="169" spans="1:9" x14ac:dyDescent="0.2">
      <c r="A169" s="8"/>
      <c r="C169" s="8"/>
      <c r="D169" s="8"/>
      <c r="E169" s="8"/>
      <c r="F169" s="8"/>
      <c r="G169" s="8"/>
      <c r="H169" s="8"/>
      <c r="I169" s="8"/>
    </row>
    <row r="170" spans="1:9" x14ac:dyDescent="0.2">
      <c r="A170" s="8"/>
      <c r="C170" s="8"/>
      <c r="D170" s="8"/>
      <c r="E170" s="8"/>
      <c r="F170" s="8"/>
      <c r="G170" s="8"/>
      <c r="H170" s="8"/>
      <c r="I170" s="8"/>
    </row>
    <row r="171" spans="1:9" x14ac:dyDescent="0.2">
      <c r="A171" s="8"/>
      <c r="C171" s="8"/>
      <c r="D171" s="8"/>
      <c r="E171" s="8"/>
      <c r="F171" s="8"/>
      <c r="G171" s="8"/>
      <c r="H171" s="8"/>
      <c r="I171" s="8"/>
    </row>
    <row r="172" spans="1:9" x14ac:dyDescent="0.2">
      <c r="A172" s="8"/>
      <c r="C172" s="8"/>
      <c r="D172" s="8"/>
      <c r="E172" s="8"/>
      <c r="F172" s="8"/>
      <c r="G172" s="8"/>
      <c r="H172" s="8"/>
      <c r="I172" s="8"/>
    </row>
    <row r="173" spans="1:9" x14ac:dyDescent="0.2">
      <c r="A173" s="8"/>
      <c r="C173" s="8"/>
      <c r="D173" s="8"/>
      <c r="E173" s="8"/>
      <c r="F173" s="8"/>
      <c r="G173" s="8"/>
      <c r="H173" s="8"/>
      <c r="I173" s="8"/>
    </row>
    <row r="174" spans="1:9" x14ac:dyDescent="0.2">
      <c r="A174" s="8"/>
      <c r="C174" s="8"/>
      <c r="D174" s="8"/>
      <c r="E174" s="8"/>
      <c r="F174" s="8"/>
      <c r="G174" s="8"/>
      <c r="H174" s="8"/>
      <c r="I174" s="8"/>
    </row>
    <row r="175" spans="1:9" x14ac:dyDescent="0.2">
      <c r="A175" s="8"/>
      <c r="C175" s="8"/>
      <c r="D175" s="8"/>
      <c r="E175" s="8"/>
      <c r="F175" s="8"/>
      <c r="G175" s="8"/>
      <c r="H175" s="8"/>
      <c r="I175" s="8"/>
    </row>
    <row r="176" spans="1:9" x14ac:dyDescent="0.2">
      <c r="A176" s="8"/>
      <c r="C176" s="8"/>
      <c r="D176" s="8"/>
      <c r="E176" s="8"/>
      <c r="F176" s="8"/>
      <c r="G176" s="8"/>
      <c r="H176" s="8"/>
      <c r="I176" s="8"/>
    </row>
    <row r="177" spans="1:9" x14ac:dyDescent="0.2">
      <c r="A177" s="8"/>
      <c r="C177" s="8"/>
      <c r="D177" s="8"/>
      <c r="E177" s="8"/>
      <c r="F177" s="8"/>
      <c r="G177" s="8"/>
      <c r="H177" s="8"/>
      <c r="I177" s="8"/>
    </row>
    <row r="178" spans="1:9" x14ac:dyDescent="0.2">
      <c r="A178" s="8"/>
      <c r="C178" s="8"/>
      <c r="D178" s="8"/>
      <c r="E178" s="8"/>
      <c r="F178" s="8"/>
      <c r="G178" s="8"/>
      <c r="H178" s="8"/>
      <c r="I178" s="8"/>
    </row>
    <row r="179" spans="1:9" x14ac:dyDescent="0.2">
      <c r="A179" s="8"/>
      <c r="C179" s="8"/>
      <c r="D179" s="8"/>
      <c r="E179" s="8"/>
      <c r="F179" s="8"/>
      <c r="G179" s="8"/>
      <c r="H179" s="8"/>
      <c r="I179" s="8"/>
    </row>
    <row r="180" spans="1:9" x14ac:dyDescent="0.2">
      <c r="A180" s="8"/>
      <c r="C180" s="8"/>
      <c r="D180" s="8"/>
      <c r="E180" s="8"/>
      <c r="F180" s="8"/>
      <c r="G180" s="8"/>
      <c r="H180" s="8"/>
      <c r="I180" s="8"/>
    </row>
    <row r="181" spans="1:9" x14ac:dyDescent="0.2">
      <c r="A181" s="8"/>
      <c r="C181" s="8"/>
      <c r="D181" s="8"/>
      <c r="E181" s="8"/>
      <c r="F181" s="8"/>
      <c r="G181" s="8"/>
      <c r="H181" s="8"/>
      <c r="I181" s="8"/>
    </row>
    <row r="182" spans="1:9" x14ac:dyDescent="0.2">
      <c r="A182" s="8"/>
      <c r="C182" s="8"/>
      <c r="D182" s="8"/>
      <c r="E182" s="8"/>
      <c r="F182" s="8"/>
      <c r="G182" s="8"/>
      <c r="H182" s="8"/>
      <c r="I182" s="8"/>
    </row>
    <row r="183" spans="1:9" x14ac:dyDescent="0.2">
      <c r="A183" s="8"/>
      <c r="C183" s="8"/>
      <c r="D183" s="8"/>
      <c r="E183" s="8"/>
      <c r="F183" s="8"/>
      <c r="G183" s="8"/>
      <c r="H183" s="8"/>
      <c r="I183" s="8"/>
    </row>
    <row r="184" spans="1:9" x14ac:dyDescent="0.2">
      <c r="A184" s="8"/>
      <c r="C184" s="8"/>
      <c r="D184" s="8"/>
      <c r="E184" s="8"/>
      <c r="F184" s="8"/>
      <c r="G184" s="8"/>
      <c r="H184" s="8"/>
      <c r="I184" s="8"/>
    </row>
    <row r="185" spans="1:9" x14ac:dyDescent="0.2">
      <c r="A185" s="8"/>
      <c r="C185" s="8"/>
      <c r="D185" s="8"/>
      <c r="E185" s="8"/>
      <c r="F185" s="8"/>
      <c r="G185" s="8"/>
      <c r="H185" s="8"/>
      <c r="I185" s="8"/>
    </row>
    <row r="186" spans="1:9" x14ac:dyDescent="0.2">
      <c r="A186" s="8"/>
      <c r="C186" s="8"/>
      <c r="D186" s="8"/>
      <c r="E186" s="8"/>
      <c r="F186" s="8"/>
      <c r="G186" s="8"/>
      <c r="H186" s="8"/>
      <c r="I186" s="8"/>
    </row>
    <row r="187" spans="1:9" x14ac:dyDescent="0.2">
      <c r="A187" s="8"/>
      <c r="C187" s="8"/>
      <c r="D187" s="8"/>
      <c r="E187" s="8"/>
      <c r="F187" s="8"/>
      <c r="G187" s="8"/>
      <c r="H187" s="8"/>
      <c r="I187" s="8"/>
    </row>
    <row r="188" spans="1:9" x14ac:dyDescent="0.2">
      <c r="A188" s="8"/>
      <c r="C188" s="8"/>
      <c r="D188" s="8"/>
      <c r="E188" s="8"/>
      <c r="F188" s="8"/>
      <c r="G188" s="8"/>
      <c r="H188" s="8"/>
      <c r="I188" s="8"/>
    </row>
    <row r="189" spans="1:9" x14ac:dyDescent="0.2">
      <c r="A189" s="8"/>
      <c r="C189" s="8"/>
      <c r="D189" s="8"/>
      <c r="E189" s="8"/>
      <c r="F189" s="8"/>
      <c r="G189" s="8"/>
      <c r="H189" s="8"/>
      <c r="I189" s="8"/>
    </row>
    <row r="190" spans="1:9" x14ac:dyDescent="0.2">
      <c r="A190" s="8"/>
      <c r="C190" s="8"/>
      <c r="D190" s="8"/>
      <c r="E190" s="8"/>
      <c r="F190" s="8"/>
      <c r="G190" s="8"/>
      <c r="H190" s="8"/>
      <c r="I190" s="8"/>
    </row>
    <row r="191" spans="1:9" x14ac:dyDescent="0.2">
      <c r="A191" s="8"/>
      <c r="C191" s="8"/>
      <c r="D191" s="8"/>
      <c r="E191" s="8"/>
      <c r="F191" s="8"/>
      <c r="G191" s="8"/>
      <c r="H191" s="8"/>
      <c r="I191" s="8"/>
    </row>
    <row r="192" spans="1:9" x14ac:dyDescent="0.2">
      <c r="A192" s="8"/>
      <c r="C192" s="8"/>
      <c r="D192" s="8"/>
      <c r="E192" s="8"/>
      <c r="F192" s="8"/>
      <c r="G192" s="8"/>
      <c r="H192" s="8"/>
      <c r="I192" s="8"/>
    </row>
    <row r="193" spans="1:9" x14ac:dyDescent="0.2">
      <c r="A193" s="8"/>
      <c r="C193" s="8"/>
      <c r="D193" s="8"/>
      <c r="E193" s="8"/>
      <c r="F193" s="8"/>
      <c r="G193" s="8"/>
      <c r="H193" s="8"/>
      <c r="I193" s="8"/>
    </row>
    <row r="194" spans="1:9" x14ac:dyDescent="0.2">
      <c r="A194" s="8"/>
      <c r="C194" s="8"/>
      <c r="D194" s="8"/>
      <c r="E194" s="8"/>
      <c r="F194" s="8"/>
      <c r="G194" s="8"/>
      <c r="H194" s="8"/>
      <c r="I194" s="8"/>
    </row>
    <row r="195" spans="1:9" x14ac:dyDescent="0.2">
      <c r="A195" s="8"/>
      <c r="C195" s="8"/>
      <c r="D195" s="8"/>
      <c r="E195" s="8"/>
      <c r="F195" s="8"/>
      <c r="G195" s="8"/>
      <c r="H195" s="8"/>
      <c r="I195" s="8"/>
    </row>
    <row r="196" spans="1:9" x14ac:dyDescent="0.2">
      <c r="A196" s="8"/>
      <c r="C196" s="8"/>
      <c r="D196" s="8"/>
      <c r="E196" s="8"/>
      <c r="F196" s="8"/>
      <c r="G196" s="8"/>
      <c r="H196" s="8"/>
      <c r="I196" s="8"/>
    </row>
    <row r="197" spans="1:9" x14ac:dyDescent="0.2">
      <c r="A197" s="8"/>
      <c r="C197" s="8"/>
      <c r="D197" s="8"/>
      <c r="E197" s="8"/>
      <c r="F197" s="8"/>
      <c r="G197" s="8"/>
      <c r="H197" s="8"/>
      <c r="I197" s="8"/>
    </row>
    <row r="198" spans="1:9" x14ac:dyDescent="0.2">
      <c r="A198" s="8"/>
      <c r="C198" s="8"/>
      <c r="D198" s="8"/>
      <c r="E198" s="8"/>
      <c r="F198" s="8"/>
      <c r="G198" s="8"/>
      <c r="H198" s="8"/>
      <c r="I198" s="8"/>
    </row>
    <row r="199" spans="1:9" x14ac:dyDescent="0.2">
      <c r="A199" s="8"/>
      <c r="C199" s="8"/>
      <c r="D199" s="8"/>
      <c r="E199" s="8"/>
      <c r="F199" s="8"/>
      <c r="G199" s="8"/>
      <c r="H199" s="8"/>
      <c r="I199" s="8"/>
    </row>
    <row r="200" spans="1:9" x14ac:dyDescent="0.2">
      <c r="A200" s="8"/>
      <c r="C200" s="8"/>
      <c r="D200" s="8"/>
      <c r="E200" s="8"/>
      <c r="F200" s="8"/>
      <c r="G200" s="8"/>
      <c r="H200" s="8"/>
      <c r="I200" s="8"/>
    </row>
    <row r="201" spans="1:9" x14ac:dyDescent="0.2">
      <c r="A201" s="8"/>
      <c r="C201" s="8"/>
      <c r="D201" s="8"/>
      <c r="E201" s="8"/>
      <c r="F201" s="8"/>
      <c r="G201" s="8"/>
      <c r="H201" s="8"/>
      <c r="I201" s="8"/>
    </row>
    <row r="202" spans="1:9" x14ac:dyDescent="0.2">
      <c r="A202" s="8"/>
      <c r="C202" s="8"/>
      <c r="D202" s="8"/>
      <c r="E202" s="8"/>
      <c r="F202" s="8"/>
      <c r="G202" s="8"/>
      <c r="H202" s="8"/>
      <c r="I202" s="8"/>
    </row>
    <row r="203" spans="1:9" x14ac:dyDescent="0.2">
      <c r="A203" s="8"/>
      <c r="C203" s="8"/>
      <c r="D203" s="8"/>
      <c r="E203" s="8"/>
      <c r="F203" s="8"/>
      <c r="G203" s="8"/>
      <c r="H203" s="8"/>
      <c r="I203" s="8"/>
    </row>
    <row r="204" spans="1:9" x14ac:dyDescent="0.2">
      <c r="A204" s="8"/>
      <c r="C204" s="8"/>
      <c r="D204" s="8"/>
      <c r="E204" s="8"/>
      <c r="F204" s="8"/>
      <c r="G204" s="8"/>
      <c r="H204" s="8"/>
      <c r="I204" s="8"/>
    </row>
    <row r="205" spans="1:9" x14ac:dyDescent="0.2">
      <c r="A205" s="8"/>
      <c r="C205" s="8"/>
      <c r="D205" s="8"/>
      <c r="E205" s="8"/>
      <c r="F205" s="8"/>
      <c r="G205" s="8"/>
      <c r="H205" s="8"/>
      <c r="I205" s="8"/>
    </row>
    <row r="206" spans="1:9" x14ac:dyDescent="0.2">
      <c r="A206" s="8"/>
      <c r="C206" s="8"/>
      <c r="D206" s="8"/>
      <c r="E206" s="8"/>
      <c r="F206" s="8"/>
      <c r="G206" s="8"/>
      <c r="H206" s="8"/>
      <c r="I206" s="8"/>
    </row>
    <row r="207" spans="1:9" x14ac:dyDescent="0.2">
      <c r="A207" s="8"/>
      <c r="C207" s="8"/>
      <c r="D207" s="8"/>
      <c r="E207" s="8"/>
      <c r="F207" s="8"/>
      <c r="G207" s="8"/>
      <c r="H207" s="8"/>
      <c r="I207" s="8"/>
    </row>
    <row r="208" spans="1:9" x14ac:dyDescent="0.2">
      <c r="A208" s="8"/>
      <c r="C208" s="8"/>
      <c r="D208" s="8"/>
      <c r="E208" s="8"/>
      <c r="F208" s="8"/>
      <c r="G208" s="8"/>
      <c r="H208" s="8"/>
      <c r="I208" s="8"/>
    </row>
    <row r="209" spans="1:9" x14ac:dyDescent="0.2">
      <c r="A209" s="8"/>
      <c r="C209" s="8"/>
      <c r="D209" s="8"/>
      <c r="E209" s="8"/>
      <c r="F209" s="8"/>
      <c r="G209" s="8"/>
      <c r="H209" s="8"/>
      <c r="I209" s="8"/>
    </row>
    <row r="210" spans="1:9" x14ac:dyDescent="0.2">
      <c r="A210" s="8"/>
      <c r="C210" s="8"/>
      <c r="D210" s="8"/>
      <c r="E210" s="8"/>
      <c r="F210" s="8"/>
      <c r="G210" s="8"/>
      <c r="H210" s="8"/>
      <c r="I210" s="8"/>
    </row>
    <row r="211" spans="1:9" x14ac:dyDescent="0.2">
      <c r="A211" s="8"/>
      <c r="C211" s="8"/>
      <c r="D211" s="8"/>
      <c r="E211" s="8"/>
      <c r="F211" s="8"/>
      <c r="G211" s="8"/>
      <c r="H211" s="8"/>
      <c r="I211" s="8"/>
    </row>
    <row r="212" spans="1:9" x14ac:dyDescent="0.2">
      <c r="A212" s="8"/>
      <c r="C212" s="8"/>
      <c r="D212" s="8"/>
      <c r="E212" s="8"/>
      <c r="F212" s="8"/>
      <c r="G212" s="8"/>
      <c r="H212" s="8"/>
      <c r="I212" s="8"/>
    </row>
    <row r="213" spans="1:9" x14ac:dyDescent="0.2">
      <c r="A213" s="8"/>
      <c r="C213" s="8"/>
      <c r="D213" s="8"/>
      <c r="E213" s="8"/>
      <c r="F213" s="8"/>
      <c r="G213" s="8"/>
      <c r="H213" s="8"/>
      <c r="I213" s="8"/>
    </row>
    <row r="214" spans="1:9" x14ac:dyDescent="0.2">
      <c r="A214" s="8"/>
      <c r="C214" s="8"/>
      <c r="D214" s="8"/>
      <c r="E214" s="8"/>
      <c r="F214" s="8"/>
      <c r="G214" s="8"/>
      <c r="H214" s="8"/>
      <c r="I214" s="8"/>
    </row>
    <row r="215" spans="1:9" x14ac:dyDescent="0.2">
      <c r="A215" s="8"/>
      <c r="C215" s="8"/>
      <c r="D215" s="8"/>
      <c r="E215" s="8"/>
      <c r="F215" s="8"/>
      <c r="G215" s="8"/>
      <c r="H215" s="8"/>
      <c r="I215" s="8"/>
    </row>
    <row r="216" spans="1:9" x14ac:dyDescent="0.2">
      <c r="A216" s="8"/>
      <c r="C216" s="8"/>
      <c r="D216" s="8"/>
      <c r="E216" s="8"/>
      <c r="F216" s="8"/>
      <c r="G216" s="8"/>
      <c r="H216" s="8"/>
      <c r="I216" s="8"/>
    </row>
    <row r="217" spans="1:9" x14ac:dyDescent="0.2">
      <c r="A217" s="8"/>
      <c r="C217" s="8"/>
      <c r="D217" s="8"/>
      <c r="E217" s="8"/>
      <c r="F217" s="8"/>
      <c r="G217" s="8"/>
      <c r="H217" s="8"/>
      <c r="I217" s="8"/>
    </row>
    <row r="218" spans="1:9" x14ac:dyDescent="0.2">
      <c r="A218" s="8"/>
      <c r="C218" s="8"/>
      <c r="D218" s="8"/>
      <c r="E218" s="8"/>
      <c r="F218" s="8"/>
      <c r="G218" s="8"/>
      <c r="H218" s="8"/>
      <c r="I218" s="8"/>
    </row>
    <row r="219" spans="1:9" x14ac:dyDescent="0.2">
      <c r="A219" s="8"/>
      <c r="C219" s="8"/>
      <c r="D219" s="8"/>
      <c r="E219" s="8"/>
      <c r="F219" s="8"/>
      <c r="G219" s="8"/>
      <c r="H219" s="8"/>
      <c r="I219" s="8"/>
    </row>
    <row r="220" spans="1:9" x14ac:dyDescent="0.2">
      <c r="A220" s="8"/>
      <c r="C220" s="8"/>
      <c r="D220" s="8"/>
      <c r="E220" s="8"/>
      <c r="F220" s="8"/>
      <c r="G220" s="8"/>
      <c r="H220" s="8"/>
      <c r="I220" s="8"/>
    </row>
    <row r="221" spans="1:9" x14ac:dyDescent="0.2">
      <c r="A221" s="8"/>
      <c r="C221" s="8"/>
      <c r="D221" s="8"/>
      <c r="E221" s="8"/>
      <c r="F221" s="8"/>
      <c r="G221" s="8"/>
      <c r="H221" s="8"/>
      <c r="I221" s="8"/>
    </row>
    <row r="222" spans="1:9" x14ac:dyDescent="0.2">
      <c r="A222" s="8"/>
      <c r="C222" s="8"/>
      <c r="D222" s="8"/>
      <c r="E222" s="8"/>
      <c r="F222" s="8"/>
      <c r="G222" s="8"/>
      <c r="H222" s="8"/>
      <c r="I222" s="8"/>
    </row>
    <row r="223" spans="1:9" x14ac:dyDescent="0.2">
      <c r="A223" s="8"/>
      <c r="C223" s="8"/>
      <c r="D223" s="8"/>
      <c r="E223" s="8"/>
      <c r="F223" s="8"/>
      <c r="G223" s="8"/>
      <c r="H223" s="8"/>
      <c r="I223" s="8"/>
    </row>
    <row r="224" spans="1:9" x14ac:dyDescent="0.2">
      <c r="A224" s="8"/>
      <c r="C224" s="8"/>
      <c r="D224" s="8"/>
      <c r="E224" s="8"/>
      <c r="F224" s="8"/>
      <c r="G224" s="8"/>
      <c r="H224" s="8"/>
      <c r="I224" s="8"/>
    </row>
    <row r="225" spans="1:9" x14ac:dyDescent="0.2">
      <c r="A225" s="8"/>
      <c r="C225" s="8"/>
      <c r="D225" s="8"/>
      <c r="E225" s="8"/>
      <c r="F225" s="8"/>
      <c r="G225" s="8"/>
      <c r="H225" s="8"/>
      <c r="I225" s="8"/>
    </row>
    <row r="226" spans="1:9" x14ac:dyDescent="0.2">
      <c r="A226" s="8"/>
      <c r="C226" s="8"/>
      <c r="D226" s="8"/>
      <c r="E226" s="8"/>
      <c r="F226" s="8"/>
      <c r="G226" s="8"/>
      <c r="H226" s="8"/>
      <c r="I226" s="8"/>
    </row>
    <row r="227" spans="1:9" x14ac:dyDescent="0.2">
      <c r="A227" s="8"/>
      <c r="C227" s="8"/>
      <c r="D227" s="8"/>
      <c r="E227" s="8"/>
      <c r="F227" s="8"/>
      <c r="G227" s="8"/>
      <c r="H227" s="8"/>
      <c r="I227" s="8"/>
    </row>
    <row r="228" spans="1:9" x14ac:dyDescent="0.2">
      <c r="A228" s="8"/>
      <c r="C228" s="8"/>
      <c r="D228" s="8"/>
      <c r="E228" s="8"/>
      <c r="F228" s="8"/>
      <c r="G228" s="8"/>
      <c r="H228" s="8"/>
      <c r="I228" s="8"/>
    </row>
    <row r="229" spans="1:9" x14ac:dyDescent="0.2">
      <c r="A229" s="8"/>
      <c r="C229" s="8"/>
      <c r="D229" s="8"/>
      <c r="E229" s="8"/>
      <c r="F229" s="8"/>
      <c r="G229" s="8"/>
      <c r="H229" s="8"/>
      <c r="I229" s="8"/>
    </row>
    <row r="230" spans="1:9" x14ac:dyDescent="0.2">
      <c r="A230" s="8"/>
      <c r="C230" s="8"/>
      <c r="D230" s="8"/>
      <c r="E230" s="8"/>
      <c r="F230" s="8"/>
      <c r="G230" s="8"/>
      <c r="H230" s="8"/>
      <c r="I230" s="8"/>
    </row>
    <row r="231" spans="1:9" x14ac:dyDescent="0.2">
      <c r="A231" s="8"/>
      <c r="C231" s="8"/>
      <c r="D231" s="8"/>
      <c r="E231" s="8"/>
      <c r="F231" s="8"/>
      <c r="G231" s="8"/>
      <c r="H231" s="8"/>
      <c r="I231" s="8"/>
    </row>
    <row r="232" spans="1:9" x14ac:dyDescent="0.2">
      <c r="A232" s="8"/>
      <c r="C232" s="8"/>
      <c r="D232" s="8"/>
      <c r="E232" s="8"/>
      <c r="F232" s="8"/>
      <c r="G232" s="8"/>
      <c r="H232" s="8"/>
      <c r="I232" s="8"/>
    </row>
    <row r="233" spans="1:9" x14ac:dyDescent="0.2">
      <c r="A233" s="8"/>
      <c r="C233" s="8"/>
      <c r="D233" s="8"/>
      <c r="E233" s="8"/>
      <c r="F233" s="8"/>
      <c r="G233" s="8"/>
      <c r="H233" s="8"/>
      <c r="I233" s="8"/>
    </row>
    <row r="234" spans="1:9" x14ac:dyDescent="0.2">
      <c r="A234" s="8"/>
      <c r="C234" s="8"/>
      <c r="D234" s="8"/>
      <c r="E234" s="8"/>
      <c r="F234" s="8"/>
      <c r="G234" s="8"/>
      <c r="H234" s="8"/>
      <c r="I234" s="8"/>
    </row>
    <row r="235" spans="1:9" x14ac:dyDescent="0.2">
      <c r="A235" s="8"/>
      <c r="C235" s="8"/>
      <c r="D235" s="8"/>
      <c r="E235" s="8"/>
      <c r="F235" s="8"/>
      <c r="G235" s="8"/>
      <c r="H235" s="8"/>
      <c r="I235" s="8"/>
    </row>
    <row r="236" spans="1:9" x14ac:dyDescent="0.2">
      <c r="A236" s="8"/>
      <c r="C236" s="8"/>
      <c r="D236" s="8"/>
      <c r="E236" s="8"/>
      <c r="F236" s="8"/>
      <c r="G236" s="8"/>
      <c r="H236" s="8"/>
      <c r="I236" s="8"/>
    </row>
    <row r="237" spans="1:9" x14ac:dyDescent="0.2">
      <c r="A237" s="8"/>
      <c r="C237" s="8"/>
      <c r="D237" s="8"/>
      <c r="E237" s="8"/>
      <c r="F237" s="8"/>
      <c r="G237" s="8"/>
      <c r="H237" s="8"/>
      <c r="I237" s="8"/>
    </row>
    <row r="238" spans="1:9" x14ac:dyDescent="0.2">
      <c r="A238" s="8"/>
      <c r="C238" s="8"/>
      <c r="D238" s="8"/>
      <c r="E238" s="8"/>
      <c r="F238" s="8"/>
      <c r="G238" s="8"/>
      <c r="H238" s="8"/>
      <c r="I238" s="8"/>
    </row>
    <row r="239" spans="1:9" x14ac:dyDescent="0.2">
      <c r="A239" s="8"/>
      <c r="C239" s="8"/>
      <c r="D239" s="8"/>
      <c r="E239" s="8"/>
      <c r="F239" s="8"/>
      <c r="G239" s="8"/>
      <c r="H239" s="8"/>
      <c r="I239" s="8"/>
    </row>
    <row r="240" spans="1:9" x14ac:dyDescent="0.2">
      <c r="A240" s="8"/>
      <c r="C240" s="8"/>
      <c r="D240" s="8"/>
      <c r="E240" s="8"/>
      <c r="F240" s="8"/>
      <c r="G240" s="8"/>
      <c r="H240" s="8"/>
      <c r="I240" s="8"/>
    </row>
    <row r="241" spans="1:9" x14ac:dyDescent="0.2">
      <c r="A241" s="8"/>
      <c r="C241" s="8"/>
      <c r="D241" s="8"/>
      <c r="E241" s="8"/>
      <c r="F241" s="8"/>
      <c r="G241" s="8"/>
      <c r="H241" s="8"/>
      <c r="I241" s="8"/>
    </row>
    <row r="242" spans="1:9" x14ac:dyDescent="0.2">
      <c r="A242" s="8"/>
      <c r="C242" s="8"/>
      <c r="D242" s="8"/>
      <c r="E242" s="8"/>
      <c r="F242" s="8"/>
      <c r="G242" s="8"/>
      <c r="H242" s="8"/>
      <c r="I242" s="8"/>
    </row>
    <row r="243" spans="1:9" x14ac:dyDescent="0.2">
      <c r="A243" s="8"/>
      <c r="C243" s="8"/>
      <c r="D243" s="8"/>
      <c r="E243" s="8"/>
      <c r="F243" s="8"/>
      <c r="G243" s="8"/>
      <c r="H243" s="8"/>
      <c r="I243" s="8"/>
    </row>
    <row r="244" spans="1:9" x14ac:dyDescent="0.2">
      <c r="A244" s="8"/>
      <c r="C244" s="8"/>
      <c r="D244" s="8"/>
      <c r="E244" s="8"/>
      <c r="F244" s="8"/>
      <c r="G244" s="8"/>
      <c r="H244" s="8"/>
      <c r="I244" s="8"/>
    </row>
    <row r="245" spans="1:9" x14ac:dyDescent="0.2">
      <c r="A245" s="8"/>
      <c r="C245" s="8"/>
      <c r="D245" s="8"/>
      <c r="E245" s="8"/>
      <c r="F245" s="8"/>
      <c r="G245" s="8"/>
      <c r="H245" s="8"/>
      <c r="I245" s="8"/>
    </row>
    <row r="246" spans="1:9" x14ac:dyDescent="0.2">
      <c r="A246" s="8"/>
      <c r="C246" s="8"/>
      <c r="D246" s="8"/>
      <c r="E246" s="8"/>
      <c r="F246" s="8"/>
      <c r="G246" s="8"/>
      <c r="H246" s="8"/>
      <c r="I246" s="8"/>
    </row>
    <row r="247" spans="1:9" x14ac:dyDescent="0.2">
      <c r="A247" s="8"/>
      <c r="C247" s="8"/>
      <c r="D247" s="8"/>
      <c r="E247" s="8"/>
      <c r="F247" s="8"/>
      <c r="G247" s="8"/>
      <c r="H247" s="8"/>
      <c r="I247" s="8"/>
    </row>
    <row r="248" spans="1:9" x14ac:dyDescent="0.2">
      <c r="A248" s="8"/>
      <c r="C248" s="8"/>
      <c r="D248" s="8"/>
      <c r="E248" s="8"/>
      <c r="F248" s="8"/>
      <c r="G248" s="8"/>
      <c r="H248" s="8"/>
      <c r="I248" s="8"/>
    </row>
    <row r="249" spans="1:9" x14ac:dyDescent="0.2">
      <c r="A249" s="8"/>
      <c r="C249" s="8"/>
      <c r="D249" s="8"/>
      <c r="E249" s="8"/>
      <c r="F249" s="8"/>
      <c r="G249" s="8"/>
      <c r="H249" s="8"/>
      <c r="I249" s="8"/>
    </row>
    <row r="250" spans="1:9" x14ac:dyDescent="0.2">
      <c r="A250" s="8"/>
      <c r="C250" s="8"/>
      <c r="D250" s="8"/>
      <c r="E250" s="8"/>
      <c r="F250" s="8"/>
      <c r="G250" s="8"/>
      <c r="H250" s="8"/>
      <c r="I250" s="8"/>
    </row>
    <row r="251" spans="1:9" x14ac:dyDescent="0.2">
      <c r="A251" s="8"/>
      <c r="C251" s="8"/>
      <c r="D251" s="8"/>
      <c r="E251" s="8"/>
      <c r="F251" s="8"/>
      <c r="G251" s="8"/>
      <c r="H251" s="8"/>
      <c r="I251" s="8"/>
    </row>
    <row r="252" spans="1:9" x14ac:dyDescent="0.2">
      <c r="A252" s="8"/>
      <c r="C252" s="8"/>
      <c r="D252" s="8"/>
      <c r="E252" s="8"/>
      <c r="F252" s="8"/>
      <c r="G252" s="8"/>
      <c r="H252" s="8"/>
      <c r="I252" s="8"/>
    </row>
    <row r="253" spans="1:9" x14ac:dyDescent="0.2">
      <c r="A253" s="8"/>
      <c r="C253" s="8"/>
      <c r="D253" s="8"/>
      <c r="E253" s="8"/>
      <c r="F253" s="8"/>
      <c r="G253" s="8"/>
      <c r="H253" s="8"/>
      <c r="I253" s="8"/>
    </row>
    <row r="254" spans="1:9" x14ac:dyDescent="0.2">
      <c r="A254" s="8"/>
      <c r="C254" s="8"/>
      <c r="D254" s="8"/>
      <c r="E254" s="8"/>
      <c r="F254" s="8"/>
      <c r="G254" s="8"/>
      <c r="H254" s="8"/>
      <c r="I254" s="8"/>
    </row>
    <row r="255" spans="1:9" x14ac:dyDescent="0.2">
      <c r="A255" s="8"/>
      <c r="C255" s="8"/>
      <c r="D255" s="8"/>
      <c r="E255" s="8"/>
      <c r="F255" s="8"/>
      <c r="G255" s="8"/>
      <c r="H255" s="8"/>
      <c r="I255" s="8"/>
    </row>
    <row r="256" spans="1:9" x14ac:dyDescent="0.2">
      <c r="A256" s="8"/>
      <c r="C256" s="8"/>
      <c r="D256" s="8"/>
      <c r="E256" s="8"/>
      <c r="F256" s="8"/>
      <c r="G256" s="8"/>
      <c r="H256" s="8"/>
      <c r="I256" s="8"/>
    </row>
    <row r="257" spans="1:9" x14ac:dyDescent="0.2">
      <c r="A257" s="8"/>
      <c r="C257" s="8"/>
      <c r="D257" s="8"/>
      <c r="E257" s="8"/>
      <c r="F257" s="8"/>
      <c r="G257" s="8"/>
      <c r="H257" s="8"/>
      <c r="I257" s="8"/>
    </row>
    <row r="258" spans="1:9" x14ac:dyDescent="0.2">
      <c r="A258" s="8"/>
      <c r="C258" s="8"/>
      <c r="D258" s="8"/>
      <c r="E258" s="8"/>
      <c r="F258" s="8"/>
      <c r="G258" s="8"/>
      <c r="H258" s="8"/>
      <c r="I258" s="8"/>
    </row>
    <row r="259" spans="1:9" x14ac:dyDescent="0.2">
      <c r="A259" s="8"/>
      <c r="C259" s="8"/>
      <c r="D259" s="8"/>
      <c r="E259" s="8"/>
      <c r="F259" s="8"/>
      <c r="G259" s="8"/>
      <c r="H259" s="8"/>
      <c r="I259" s="8"/>
    </row>
    <row r="260" spans="1:9" x14ac:dyDescent="0.2">
      <c r="A260" s="8"/>
      <c r="C260" s="8"/>
      <c r="D260" s="8"/>
      <c r="E260" s="8"/>
      <c r="F260" s="8"/>
      <c r="G260" s="8"/>
      <c r="H260" s="8"/>
      <c r="I260" s="8"/>
    </row>
    <row r="261" spans="1:9" x14ac:dyDescent="0.2">
      <c r="A261" s="8"/>
      <c r="C261" s="8"/>
      <c r="D261" s="8"/>
      <c r="E261" s="8"/>
      <c r="F261" s="8"/>
      <c r="G261" s="8"/>
      <c r="H261" s="8"/>
      <c r="I261" s="8"/>
    </row>
    <row r="262" spans="1:9" x14ac:dyDescent="0.2">
      <c r="A262" s="8"/>
      <c r="C262" s="8"/>
      <c r="D262" s="8"/>
      <c r="E262" s="8"/>
      <c r="F262" s="8"/>
      <c r="G262" s="8"/>
      <c r="H262" s="8"/>
      <c r="I262" s="8"/>
    </row>
    <row r="263" spans="1:9" x14ac:dyDescent="0.2">
      <c r="A263" s="8"/>
      <c r="C263" s="8"/>
      <c r="D263" s="8"/>
      <c r="E263" s="8"/>
      <c r="F263" s="8"/>
      <c r="G263" s="8"/>
      <c r="H263" s="8"/>
      <c r="I263" s="8"/>
    </row>
    <row r="264" spans="1:9" x14ac:dyDescent="0.2">
      <c r="A264" s="8"/>
      <c r="C264" s="8"/>
      <c r="D264" s="8"/>
      <c r="E264" s="8"/>
      <c r="F264" s="8"/>
      <c r="G264" s="8"/>
      <c r="H264" s="8"/>
      <c r="I264" s="8"/>
    </row>
    <row r="265" spans="1:9" x14ac:dyDescent="0.2">
      <c r="A265" s="8"/>
      <c r="C265" s="8"/>
      <c r="D265" s="8"/>
      <c r="E265" s="8"/>
      <c r="F265" s="8"/>
      <c r="G265" s="8"/>
      <c r="H265" s="8"/>
      <c r="I265" s="8"/>
    </row>
    <row r="266" spans="1:9" x14ac:dyDescent="0.2">
      <c r="A266" s="8"/>
      <c r="C266" s="8"/>
      <c r="D266" s="8"/>
      <c r="E266" s="8"/>
      <c r="F266" s="8"/>
      <c r="G266" s="8"/>
      <c r="H266" s="8"/>
      <c r="I266" s="8"/>
    </row>
    <row r="267" spans="1:9" x14ac:dyDescent="0.2">
      <c r="A267" s="8"/>
      <c r="C267" s="8"/>
      <c r="D267" s="8"/>
      <c r="E267" s="8"/>
      <c r="F267" s="8"/>
      <c r="G267" s="8"/>
      <c r="H267" s="8"/>
      <c r="I267" s="8"/>
    </row>
    <row r="268" spans="1:9" x14ac:dyDescent="0.2">
      <c r="A268" s="8"/>
      <c r="C268" s="8"/>
      <c r="D268" s="8"/>
      <c r="E268" s="8"/>
      <c r="F268" s="8"/>
      <c r="G268" s="8"/>
      <c r="H268" s="8"/>
      <c r="I268" s="8"/>
    </row>
    <row r="269" spans="1:9" x14ac:dyDescent="0.2">
      <c r="A269" s="8"/>
      <c r="C269" s="8"/>
      <c r="D269" s="8"/>
      <c r="E269" s="8"/>
      <c r="F269" s="8"/>
      <c r="G269" s="8"/>
      <c r="H269" s="8"/>
      <c r="I269" s="8"/>
    </row>
    <row r="270" spans="1:9" x14ac:dyDescent="0.2">
      <c r="A270" s="8"/>
      <c r="C270" s="8"/>
      <c r="D270" s="8"/>
      <c r="E270" s="8"/>
      <c r="F270" s="8"/>
      <c r="G270" s="8"/>
      <c r="H270" s="8"/>
      <c r="I270" s="8"/>
    </row>
    <row r="271" spans="1:9" x14ac:dyDescent="0.2">
      <c r="A271" s="8"/>
      <c r="C271" s="8"/>
      <c r="D271" s="8"/>
      <c r="E271" s="8"/>
      <c r="F271" s="8"/>
      <c r="G271" s="8"/>
      <c r="H271" s="8"/>
      <c r="I271" s="8"/>
    </row>
    <row r="272" spans="1:9" x14ac:dyDescent="0.2">
      <c r="A272" s="8"/>
      <c r="C272" s="8"/>
      <c r="D272" s="8"/>
      <c r="E272" s="8"/>
      <c r="F272" s="8"/>
      <c r="G272" s="8"/>
      <c r="H272" s="8"/>
      <c r="I272" s="8"/>
    </row>
    <row r="273" spans="1:9" x14ac:dyDescent="0.2">
      <c r="A273" s="8"/>
      <c r="C273" s="8"/>
      <c r="D273" s="8"/>
      <c r="E273" s="8"/>
      <c r="F273" s="8"/>
      <c r="G273" s="8"/>
      <c r="H273" s="8"/>
      <c r="I273" s="8"/>
    </row>
    <row r="274" spans="1:9" x14ac:dyDescent="0.2">
      <c r="A274" s="8"/>
      <c r="C274" s="8"/>
      <c r="D274" s="8"/>
      <c r="E274" s="8"/>
      <c r="F274" s="8"/>
      <c r="G274" s="8"/>
      <c r="H274" s="8"/>
      <c r="I274" s="8"/>
    </row>
    <row r="275" spans="1:9" x14ac:dyDescent="0.2">
      <c r="A275" s="8"/>
      <c r="C275" s="8"/>
      <c r="D275" s="8"/>
      <c r="E275" s="8"/>
      <c r="F275" s="8"/>
      <c r="G275" s="8"/>
      <c r="H275" s="8"/>
      <c r="I275" s="8"/>
    </row>
    <row r="276" spans="1:9" x14ac:dyDescent="0.2">
      <c r="A276" s="8"/>
      <c r="C276" s="8"/>
      <c r="D276" s="8"/>
      <c r="E276" s="8"/>
      <c r="F276" s="8"/>
      <c r="G276" s="8"/>
      <c r="H276" s="8"/>
      <c r="I276" s="8"/>
    </row>
    <row r="277" spans="1:9" x14ac:dyDescent="0.2">
      <c r="A277" s="8"/>
      <c r="C277" s="8"/>
      <c r="D277" s="8"/>
      <c r="E277" s="8"/>
      <c r="F277" s="8"/>
      <c r="G277" s="8"/>
      <c r="H277" s="8"/>
      <c r="I277" s="8"/>
    </row>
    <row r="278" spans="1:9" x14ac:dyDescent="0.2">
      <c r="A278" s="8"/>
      <c r="C278" s="8"/>
      <c r="D278" s="8"/>
      <c r="E278" s="8"/>
      <c r="F278" s="8"/>
      <c r="G278" s="8"/>
      <c r="H278" s="8"/>
      <c r="I278" s="8"/>
    </row>
    <row r="279" spans="1:9" x14ac:dyDescent="0.2">
      <c r="A279" s="8"/>
      <c r="C279" s="8"/>
      <c r="D279" s="8"/>
      <c r="E279" s="8"/>
      <c r="F279" s="8"/>
      <c r="G279" s="8"/>
      <c r="H279" s="8"/>
      <c r="I279" s="8"/>
    </row>
    <row r="280" spans="1:9" x14ac:dyDescent="0.2">
      <c r="A280" s="8"/>
      <c r="C280" s="8"/>
      <c r="D280" s="8"/>
      <c r="E280" s="8"/>
      <c r="F280" s="8"/>
      <c r="G280" s="8"/>
      <c r="H280" s="8"/>
      <c r="I280" s="8"/>
    </row>
    <row r="281" spans="1:9" x14ac:dyDescent="0.2">
      <c r="A281" s="8"/>
      <c r="C281" s="8"/>
      <c r="D281" s="8"/>
      <c r="E281" s="8"/>
      <c r="F281" s="8"/>
      <c r="G281" s="8"/>
      <c r="H281" s="8"/>
      <c r="I281" s="8"/>
    </row>
    <row r="282" spans="1:9" x14ac:dyDescent="0.2">
      <c r="A282" s="8"/>
      <c r="C282" s="8"/>
      <c r="D282" s="8"/>
      <c r="E282" s="8"/>
      <c r="F282" s="8"/>
      <c r="G282" s="8"/>
      <c r="H282" s="8"/>
      <c r="I282" s="8"/>
    </row>
    <row r="283" spans="1:9" x14ac:dyDescent="0.2">
      <c r="A283" s="8"/>
      <c r="C283" s="8"/>
      <c r="D283" s="8"/>
      <c r="E283" s="8"/>
      <c r="F283" s="8"/>
      <c r="G283" s="8"/>
      <c r="H283" s="8"/>
      <c r="I283" s="8"/>
    </row>
    <row r="284" spans="1:9" x14ac:dyDescent="0.2">
      <c r="A284" s="8"/>
      <c r="C284" s="8"/>
      <c r="D284" s="8"/>
      <c r="E284" s="8"/>
      <c r="F284" s="8"/>
      <c r="G284" s="8"/>
      <c r="H284" s="8"/>
      <c r="I284" s="8"/>
    </row>
    <row r="285" spans="1:9" x14ac:dyDescent="0.2">
      <c r="A285" s="8"/>
      <c r="C285" s="8"/>
      <c r="D285" s="8"/>
      <c r="E285" s="8"/>
      <c r="F285" s="8"/>
      <c r="G285" s="8"/>
      <c r="H285" s="8"/>
      <c r="I285" s="8"/>
    </row>
    <row r="286" spans="1:9" x14ac:dyDescent="0.2">
      <c r="A286" s="8"/>
      <c r="C286" s="8"/>
      <c r="D286" s="8"/>
      <c r="E286" s="8"/>
      <c r="F286" s="8"/>
      <c r="G286" s="8"/>
      <c r="H286" s="8"/>
      <c r="I286" s="8"/>
    </row>
    <row r="287" spans="1:9" x14ac:dyDescent="0.2">
      <c r="A287" s="8"/>
      <c r="C287" s="8"/>
      <c r="D287" s="8"/>
      <c r="E287" s="8"/>
      <c r="F287" s="8"/>
      <c r="G287" s="8"/>
      <c r="H287" s="8"/>
      <c r="I287" s="8"/>
    </row>
    <row r="288" spans="1:9" x14ac:dyDescent="0.2">
      <c r="A288" s="8"/>
      <c r="C288" s="8"/>
      <c r="D288" s="8"/>
      <c r="E288" s="8"/>
      <c r="F288" s="8"/>
      <c r="G288" s="8"/>
      <c r="H288" s="8"/>
      <c r="I288" s="8"/>
    </row>
    <row r="289" spans="1:9" x14ac:dyDescent="0.2">
      <c r="A289" s="8"/>
      <c r="C289" s="8"/>
      <c r="D289" s="8"/>
      <c r="E289" s="8"/>
      <c r="F289" s="8"/>
      <c r="G289" s="8"/>
      <c r="H289" s="8"/>
      <c r="I289" s="8"/>
    </row>
    <row r="290" spans="1:9" x14ac:dyDescent="0.2">
      <c r="A290" s="8"/>
      <c r="C290" s="8"/>
      <c r="D290" s="8"/>
      <c r="E290" s="8"/>
      <c r="F290" s="8"/>
      <c r="G290" s="8"/>
      <c r="H290" s="8"/>
      <c r="I290" s="8"/>
    </row>
    <row r="291" spans="1:9" x14ac:dyDescent="0.2">
      <c r="A291" s="8"/>
      <c r="C291" s="8"/>
      <c r="D291" s="8"/>
      <c r="E291" s="8"/>
      <c r="F291" s="8"/>
      <c r="G291" s="8"/>
      <c r="H291" s="8"/>
      <c r="I291" s="8"/>
    </row>
    <row r="292" spans="1:9" x14ac:dyDescent="0.2">
      <c r="A292" s="8"/>
      <c r="C292" s="8"/>
      <c r="D292" s="8"/>
      <c r="E292" s="8"/>
      <c r="F292" s="8"/>
      <c r="G292" s="8"/>
      <c r="H292" s="8"/>
      <c r="I292" s="8"/>
    </row>
  </sheetData>
  <sheetProtection autoFilter="0"/>
  <autoFilter ref="A5:AE74">
    <sortState ref="A6:AE69">
      <sortCondition descending="1" ref="A5:A69"/>
    </sortState>
  </autoFilter>
  <mergeCells count="14">
    <mergeCell ref="N4:O4"/>
    <mergeCell ref="H2:I2"/>
    <mergeCell ref="H1:K1"/>
    <mergeCell ref="H4:I4"/>
    <mergeCell ref="J4:K4"/>
    <mergeCell ref="L4:M4"/>
    <mergeCell ref="P4:Q4"/>
    <mergeCell ref="V4:W4"/>
    <mergeCell ref="AB4:AC4"/>
    <mergeCell ref="AD4:AE4"/>
    <mergeCell ref="Z4:AA4"/>
    <mergeCell ref="R4:S4"/>
    <mergeCell ref="X4:Y4"/>
    <mergeCell ref="T4:U4"/>
  </mergeCells>
  <phoneticPr fontId="1" type="noConversion"/>
  <pageMargins left="0.75" right="0.75" top="1" bottom="1" header="0.5" footer="0.5"/>
  <pageSetup paperSize="9"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selection activeCell="C1" sqref="C1"/>
    </sheetView>
  </sheetViews>
  <sheetFormatPr defaultRowHeight="12.75" x14ac:dyDescent="0.2"/>
  <cols>
    <col min="1" max="1" width="6.28515625" customWidth="1"/>
    <col min="2" max="2" width="5.28515625" customWidth="1"/>
  </cols>
  <sheetData>
    <row r="1" spans="1:2" x14ac:dyDescent="0.2">
      <c r="A1" s="35" t="s">
        <v>1</v>
      </c>
      <c r="B1" s="35" t="s">
        <v>2</v>
      </c>
    </row>
    <row r="2" spans="1:2" x14ac:dyDescent="0.2">
      <c r="A2" s="20">
        <v>1</v>
      </c>
      <c r="B2" s="2">
        <v>25</v>
      </c>
    </row>
    <row r="3" spans="1:2" x14ac:dyDescent="0.2">
      <c r="A3" s="20">
        <v>2</v>
      </c>
      <c r="B3" s="2">
        <v>22</v>
      </c>
    </row>
    <row r="4" spans="1:2" x14ac:dyDescent="0.2">
      <c r="A4" s="20">
        <v>3</v>
      </c>
      <c r="B4" s="2">
        <v>20</v>
      </c>
    </row>
    <row r="5" spans="1:2" x14ac:dyDescent="0.2">
      <c r="A5" s="20">
        <v>4</v>
      </c>
      <c r="B5" s="2">
        <v>19</v>
      </c>
    </row>
    <row r="6" spans="1:2" x14ac:dyDescent="0.2">
      <c r="A6" s="20">
        <v>5</v>
      </c>
      <c r="B6" s="2">
        <v>18</v>
      </c>
    </row>
    <row r="7" spans="1:2" x14ac:dyDescent="0.2">
      <c r="A7" s="20">
        <v>6</v>
      </c>
      <c r="B7" s="2">
        <v>17</v>
      </c>
    </row>
    <row r="8" spans="1:2" x14ac:dyDescent="0.2">
      <c r="A8" s="20">
        <v>7</v>
      </c>
      <c r="B8" s="2">
        <v>16</v>
      </c>
    </row>
    <row r="9" spans="1:2" x14ac:dyDescent="0.2">
      <c r="A9" s="20">
        <v>8</v>
      </c>
      <c r="B9" s="2">
        <v>15</v>
      </c>
    </row>
    <row r="10" spans="1:2" x14ac:dyDescent="0.2">
      <c r="A10" s="20">
        <v>9</v>
      </c>
      <c r="B10" s="2">
        <v>14</v>
      </c>
    </row>
    <row r="11" spans="1:2" x14ac:dyDescent="0.2">
      <c r="A11" s="20">
        <v>10</v>
      </c>
      <c r="B11" s="2">
        <v>13</v>
      </c>
    </row>
    <row r="12" spans="1:2" x14ac:dyDescent="0.2">
      <c r="A12" s="20">
        <v>11</v>
      </c>
      <c r="B12" s="2">
        <v>12</v>
      </c>
    </row>
    <row r="13" spans="1:2" x14ac:dyDescent="0.2">
      <c r="A13" s="20">
        <v>12</v>
      </c>
      <c r="B13" s="2">
        <v>11</v>
      </c>
    </row>
    <row r="14" spans="1:2" x14ac:dyDescent="0.2">
      <c r="A14" s="20">
        <v>13</v>
      </c>
      <c r="B14" s="2">
        <v>10</v>
      </c>
    </row>
    <row r="15" spans="1:2" x14ac:dyDescent="0.2">
      <c r="A15" s="20">
        <v>14</v>
      </c>
      <c r="B15" s="2">
        <v>9</v>
      </c>
    </row>
    <row r="16" spans="1:2" x14ac:dyDescent="0.2">
      <c r="A16" s="20">
        <v>15</v>
      </c>
      <c r="B16" s="2">
        <v>8</v>
      </c>
    </row>
    <row r="17" spans="1:2" x14ac:dyDescent="0.2">
      <c r="A17" s="20">
        <v>16</v>
      </c>
      <c r="B17" s="2">
        <v>7</v>
      </c>
    </row>
    <row r="18" spans="1:2" x14ac:dyDescent="0.2">
      <c r="A18" s="20">
        <v>17</v>
      </c>
      <c r="B18" s="2">
        <v>6</v>
      </c>
    </row>
    <row r="19" spans="1:2" x14ac:dyDescent="0.2">
      <c r="A19" s="20">
        <v>18</v>
      </c>
      <c r="B19" s="2">
        <v>5</v>
      </c>
    </row>
    <row r="20" spans="1:2" x14ac:dyDescent="0.2">
      <c r="A20" s="20">
        <v>19</v>
      </c>
      <c r="B20" s="2">
        <v>4</v>
      </c>
    </row>
    <row r="21" spans="1:2" x14ac:dyDescent="0.2">
      <c r="A21" s="20">
        <v>20</v>
      </c>
      <c r="B21" s="2">
        <v>3</v>
      </c>
    </row>
    <row r="22" spans="1:2" x14ac:dyDescent="0.2">
      <c r="A22" s="20">
        <v>21</v>
      </c>
      <c r="B22" s="2">
        <v>2</v>
      </c>
    </row>
    <row r="23" spans="1:2" x14ac:dyDescent="0.2">
      <c r="A23" s="20">
        <v>22</v>
      </c>
      <c r="B23" s="2">
        <v>1</v>
      </c>
    </row>
    <row r="24" spans="1:2" x14ac:dyDescent="0.2">
      <c r="A24" s="25">
        <v>23</v>
      </c>
      <c r="B24" s="2">
        <v>1</v>
      </c>
    </row>
    <row r="25" spans="1:2" x14ac:dyDescent="0.2">
      <c r="A25" s="25">
        <v>24</v>
      </c>
      <c r="B25" s="2">
        <v>1</v>
      </c>
    </row>
    <row r="26" spans="1:2" x14ac:dyDescent="0.2">
      <c r="A26" s="25">
        <v>25</v>
      </c>
      <c r="B26" s="2">
        <v>1</v>
      </c>
    </row>
    <row r="27" spans="1:2" x14ac:dyDescent="0.2">
      <c r="A27" s="25">
        <v>26</v>
      </c>
      <c r="B27" s="2">
        <v>1</v>
      </c>
    </row>
    <row r="28" spans="1:2" x14ac:dyDescent="0.2">
      <c r="A28" s="25">
        <v>27</v>
      </c>
      <c r="B28" s="2">
        <v>1</v>
      </c>
    </row>
    <row r="29" spans="1:2" x14ac:dyDescent="0.2">
      <c r="A29" s="25">
        <v>28</v>
      </c>
      <c r="B29" s="2">
        <v>1</v>
      </c>
    </row>
    <row r="30" spans="1:2" x14ac:dyDescent="0.2">
      <c r="A30" s="25">
        <v>29</v>
      </c>
      <c r="B30" s="2">
        <v>1</v>
      </c>
    </row>
    <row r="31" spans="1:2" x14ac:dyDescent="0.2">
      <c r="A31" s="25">
        <v>30</v>
      </c>
      <c r="B31" s="2">
        <v>1</v>
      </c>
    </row>
    <row r="32" spans="1:2" x14ac:dyDescent="0.2">
      <c r="A32" s="25">
        <v>31</v>
      </c>
      <c r="B32" s="2">
        <v>1</v>
      </c>
    </row>
    <row r="33" spans="1:2" x14ac:dyDescent="0.2">
      <c r="A33" s="25">
        <v>32</v>
      </c>
      <c r="B33" s="2">
        <v>1</v>
      </c>
    </row>
    <row r="34" spans="1:2" x14ac:dyDescent="0.2">
      <c r="A34" s="25">
        <v>33</v>
      </c>
      <c r="B34" s="2">
        <v>1</v>
      </c>
    </row>
    <row r="35" spans="1:2" x14ac:dyDescent="0.2">
      <c r="A35" s="25">
        <v>34</v>
      </c>
      <c r="B35" s="2">
        <v>1</v>
      </c>
    </row>
    <row r="36" spans="1:2" x14ac:dyDescent="0.2">
      <c r="A36" s="25">
        <v>35</v>
      </c>
      <c r="B36" s="2">
        <v>1</v>
      </c>
    </row>
    <row r="37" spans="1:2" x14ac:dyDescent="0.2">
      <c r="A37" s="25">
        <v>36</v>
      </c>
      <c r="B37" s="2">
        <v>1</v>
      </c>
    </row>
    <row r="38" spans="1:2" x14ac:dyDescent="0.2">
      <c r="A38" s="25">
        <v>37</v>
      </c>
      <c r="B38" s="2">
        <v>1</v>
      </c>
    </row>
    <row r="39" spans="1:2" x14ac:dyDescent="0.2">
      <c r="A39" s="25">
        <v>38</v>
      </c>
      <c r="B39" s="2">
        <v>1</v>
      </c>
    </row>
    <row r="40" spans="1:2" x14ac:dyDescent="0.2">
      <c r="A40" s="25">
        <v>39</v>
      </c>
      <c r="B40" s="2">
        <v>1</v>
      </c>
    </row>
    <row r="41" spans="1:2" x14ac:dyDescent="0.2">
      <c r="A41" s="25">
        <v>40</v>
      </c>
      <c r="B41" s="2">
        <v>1</v>
      </c>
    </row>
    <row r="42" spans="1:2" x14ac:dyDescent="0.2">
      <c r="A42" s="25">
        <v>41</v>
      </c>
      <c r="B42" s="2">
        <v>1</v>
      </c>
    </row>
    <row r="43" spans="1:2" x14ac:dyDescent="0.2">
      <c r="A43" s="25">
        <v>42</v>
      </c>
      <c r="B43" s="2">
        <v>1</v>
      </c>
    </row>
    <row r="44" spans="1:2" x14ac:dyDescent="0.2">
      <c r="A44" s="25">
        <v>43</v>
      </c>
      <c r="B44" s="2">
        <v>1</v>
      </c>
    </row>
    <row r="45" spans="1:2" x14ac:dyDescent="0.2">
      <c r="A45" s="25">
        <v>44</v>
      </c>
      <c r="B45" s="2">
        <v>1</v>
      </c>
    </row>
    <row r="46" spans="1:2" x14ac:dyDescent="0.2">
      <c r="A46" s="25">
        <v>45</v>
      </c>
      <c r="B46" s="2">
        <v>1</v>
      </c>
    </row>
    <row r="47" spans="1:2" x14ac:dyDescent="0.2">
      <c r="A47" s="25">
        <v>46</v>
      </c>
      <c r="B47" s="2">
        <v>1</v>
      </c>
    </row>
    <row r="48" spans="1:2" x14ac:dyDescent="0.2">
      <c r="A48" s="25">
        <v>47</v>
      </c>
      <c r="B48" s="2">
        <v>1</v>
      </c>
    </row>
    <row r="49" spans="1:2" x14ac:dyDescent="0.2">
      <c r="A49" s="25">
        <v>48</v>
      </c>
      <c r="B49" s="2">
        <v>1</v>
      </c>
    </row>
    <row r="50" spans="1:2" x14ac:dyDescent="0.2">
      <c r="A50" s="25">
        <v>49</v>
      </c>
      <c r="B50" s="2">
        <v>1</v>
      </c>
    </row>
    <row r="51" spans="1:2" x14ac:dyDescent="0.2">
      <c r="A51" s="25">
        <v>50</v>
      </c>
      <c r="B51" s="2">
        <v>1</v>
      </c>
    </row>
    <row r="52" spans="1:2" x14ac:dyDescent="0.2">
      <c r="A52" s="25" t="s">
        <v>25</v>
      </c>
      <c r="B52" s="2">
        <v>25</v>
      </c>
    </row>
    <row r="53" spans="1:2" x14ac:dyDescent="0.2">
      <c r="A53" s="25" t="s">
        <v>75</v>
      </c>
      <c r="B53" s="2">
        <v>1</v>
      </c>
    </row>
    <row r="54" spans="1:2" x14ac:dyDescent="0.2">
      <c r="A54" s="25" t="s">
        <v>76</v>
      </c>
      <c r="B54" s="2">
        <v>1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42578125" customWidth="1"/>
    <col min="2" max="2" width="10.140625" customWidth="1"/>
    <col min="3" max="3" width="5.85546875" style="34" customWidth="1"/>
  </cols>
  <sheetData>
    <row r="1" spans="1:3" ht="26.25" customHeight="1" x14ac:dyDescent="0.2">
      <c r="A1" s="5" t="s">
        <v>0</v>
      </c>
      <c r="B1" s="6" t="s">
        <v>12</v>
      </c>
      <c r="C1" s="33">
        <v>2014</v>
      </c>
    </row>
    <row r="2" spans="1:3" x14ac:dyDescent="0.2">
      <c r="A2" s="38">
        <v>16</v>
      </c>
      <c r="B2" s="39">
        <v>0</v>
      </c>
      <c r="C2" s="34">
        <f>$C$1-A2</f>
        <v>1998</v>
      </c>
    </row>
    <row r="3" spans="1:3" x14ac:dyDescent="0.2">
      <c r="A3" s="38">
        <v>17</v>
      </c>
      <c r="B3" s="39">
        <v>0</v>
      </c>
      <c r="C3" s="34">
        <f>$C$1-A3</f>
        <v>1997</v>
      </c>
    </row>
    <row r="4" spans="1:3" ht="13.5" customHeight="1" x14ac:dyDescent="0.2">
      <c r="A4" s="3">
        <v>18</v>
      </c>
      <c r="B4" s="39">
        <v>0</v>
      </c>
      <c r="C4" s="34">
        <f>$C$1-A4</f>
        <v>1996</v>
      </c>
    </row>
    <row r="5" spans="1:3" ht="13.5" customHeight="1" x14ac:dyDescent="0.2">
      <c r="A5" s="3">
        <v>19</v>
      </c>
      <c r="B5" s="39">
        <v>0</v>
      </c>
      <c r="C5" s="34">
        <f t="shared" ref="C5:C68" si="0">$C$1-A5</f>
        <v>1995</v>
      </c>
    </row>
    <row r="6" spans="1:3" ht="13.5" customHeight="1" x14ac:dyDescent="0.2">
      <c r="A6" s="3">
        <v>20</v>
      </c>
      <c r="B6" s="39">
        <v>0</v>
      </c>
      <c r="C6" s="34">
        <f t="shared" si="0"/>
        <v>1994</v>
      </c>
    </row>
    <row r="7" spans="1:3" x14ac:dyDescent="0.2">
      <c r="A7" s="3">
        <v>21</v>
      </c>
      <c r="B7" s="39">
        <v>0</v>
      </c>
      <c r="C7" s="34">
        <f t="shared" si="0"/>
        <v>1993</v>
      </c>
    </row>
    <row r="8" spans="1:3" x14ac:dyDescent="0.2">
      <c r="A8" s="3">
        <v>22</v>
      </c>
      <c r="B8" s="39">
        <v>0</v>
      </c>
      <c r="C8" s="34">
        <f t="shared" si="0"/>
        <v>1992</v>
      </c>
    </row>
    <row r="9" spans="1:3" x14ac:dyDescent="0.2">
      <c r="A9" s="3">
        <v>23</v>
      </c>
      <c r="B9" s="39">
        <v>0</v>
      </c>
      <c r="C9" s="34">
        <f t="shared" si="0"/>
        <v>1991</v>
      </c>
    </row>
    <row r="10" spans="1:3" x14ac:dyDescent="0.2">
      <c r="A10" s="3">
        <v>24</v>
      </c>
      <c r="B10" s="39">
        <v>0</v>
      </c>
      <c r="C10" s="34">
        <f t="shared" si="0"/>
        <v>1990</v>
      </c>
    </row>
    <row r="11" spans="1:3" x14ac:dyDescent="0.2">
      <c r="A11" s="3">
        <v>25</v>
      </c>
      <c r="B11" s="39">
        <v>0</v>
      </c>
      <c r="C11" s="34">
        <f t="shared" si="0"/>
        <v>1989</v>
      </c>
    </row>
    <row r="12" spans="1:3" x14ac:dyDescent="0.2">
      <c r="A12" s="4">
        <v>26</v>
      </c>
      <c r="B12" s="39">
        <v>0</v>
      </c>
      <c r="C12" s="34">
        <f t="shared" si="0"/>
        <v>1988</v>
      </c>
    </row>
    <row r="13" spans="1:3" x14ac:dyDescent="0.2">
      <c r="A13" s="3">
        <v>27</v>
      </c>
      <c r="B13" s="39">
        <v>0</v>
      </c>
      <c r="C13" s="34">
        <f t="shared" si="0"/>
        <v>1987</v>
      </c>
    </row>
    <row r="14" spans="1:3" x14ac:dyDescent="0.2">
      <c r="A14" s="3">
        <v>28</v>
      </c>
      <c r="B14" s="39">
        <v>0</v>
      </c>
      <c r="C14" s="34">
        <f t="shared" si="0"/>
        <v>1986</v>
      </c>
    </row>
    <row r="15" spans="1:3" x14ac:dyDescent="0.2">
      <c r="A15" s="3">
        <v>29</v>
      </c>
      <c r="B15" s="39">
        <v>0</v>
      </c>
      <c r="C15" s="34">
        <f t="shared" si="0"/>
        <v>1985</v>
      </c>
    </row>
    <row r="16" spans="1:3" x14ac:dyDescent="0.2">
      <c r="A16" s="3">
        <v>30</v>
      </c>
      <c r="B16" s="39">
        <v>0</v>
      </c>
      <c r="C16" s="34">
        <f t="shared" si="0"/>
        <v>1984</v>
      </c>
    </row>
    <row r="17" spans="1:3" x14ac:dyDescent="0.2">
      <c r="A17" s="3">
        <v>31</v>
      </c>
      <c r="B17" s="39">
        <v>0</v>
      </c>
      <c r="C17" s="34">
        <f t="shared" si="0"/>
        <v>1983</v>
      </c>
    </row>
    <row r="18" spans="1:3" x14ac:dyDescent="0.2">
      <c r="A18" s="3">
        <v>32</v>
      </c>
      <c r="B18" s="39">
        <v>0</v>
      </c>
      <c r="C18" s="34">
        <f t="shared" si="0"/>
        <v>1982</v>
      </c>
    </row>
    <row r="19" spans="1:3" x14ac:dyDescent="0.2">
      <c r="A19" s="3">
        <v>33</v>
      </c>
      <c r="B19" s="39">
        <v>0</v>
      </c>
      <c r="C19" s="34">
        <f t="shared" si="0"/>
        <v>1981</v>
      </c>
    </row>
    <row r="20" spans="1:3" x14ac:dyDescent="0.2">
      <c r="A20" s="3">
        <v>34</v>
      </c>
      <c r="B20" s="39">
        <v>0</v>
      </c>
      <c r="C20" s="34">
        <f t="shared" si="0"/>
        <v>1980</v>
      </c>
    </row>
    <row r="21" spans="1:3" x14ac:dyDescent="0.2">
      <c r="A21" s="3">
        <v>35</v>
      </c>
      <c r="B21" s="39">
        <v>2</v>
      </c>
      <c r="C21" s="34">
        <f t="shared" si="0"/>
        <v>1979</v>
      </c>
    </row>
    <row r="22" spans="1:3" x14ac:dyDescent="0.2">
      <c r="A22" s="3">
        <v>36</v>
      </c>
      <c r="B22" s="39">
        <v>2</v>
      </c>
      <c r="C22" s="34">
        <f t="shared" si="0"/>
        <v>1978</v>
      </c>
    </row>
    <row r="23" spans="1:3" x14ac:dyDescent="0.2">
      <c r="A23" s="3">
        <v>37</v>
      </c>
      <c r="B23" s="39">
        <v>2</v>
      </c>
      <c r="C23" s="34">
        <f t="shared" si="0"/>
        <v>1977</v>
      </c>
    </row>
    <row r="24" spans="1:3" x14ac:dyDescent="0.2">
      <c r="A24" s="3">
        <v>38</v>
      </c>
      <c r="B24" s="39">
        <v>2</v>
      </c>
      <c r="C24" s="34">
        <f t="shared" si="0"/>
        <v>1976</v>
      </c>
    </row>
    <row r="25" spans="1:3" x14ac:dyDescent="0.2">
      <c r="A25" s="3">
        <v>39</v>
      </c>
      <c r="B25" s="39">
        <v>2</v>
      </c>
      <c r="C25" s="34">
        <f t="shared" si="0"/>
        <v>1975</v>
      </c>
    </row>
    <row r="26" spans="1:3" x14ac:dyDescent="0.2">
      <c r="A26" s="3">
        <v>40</v>
      </c>
      <c r="B26" s="39">
        <v>3</v>
      </c>
      <c r="C26" s="34">
        <f t="shared" si="0"/>
        <v>1974</v>
      </c>
    </row>
    <row r="27" spans="1:3" x14ac:dyDescent="0.2">
      <c r="A27" s="3">
        <v>41</v>
      </c>
      <c r="B27" s="39">
        <v>3</v>
      </c>
      <c r="C27" s="34">
        <f t="shared" si="0"/>
        <v>1973</v>
      </c>
    </row>
    <row r="28" spans="1:3" x14ac:dyDescent="0.2">
      <c r="A28" s="3">
        <v>42</v>
      </c>
      <c r="B28" s="39">
        <v>3</v>
      </c>
      <c r="C28" s="34">
        <f t="shared" si="0"/>
        <v>1972</v>
      </c>
    </row>
    <row r="29" spans="1:3" x14ac:dyDescent="0.2">
      <c r="A29" s="3">
        <v>43</v>
      </c>
      <c r="B29" s="39">
        <v>3</v>
      </c>
      <c r="C29" s="34">
        <f t="shared" si="0"/>
        <v>1971</v>
      </c>
    </row>
    <row r="30" spans="1:3" x14ac:dyDescent="0.2">
      <c r="A30" s="3">
        <v>44</v>
      </c>
      <c r="B30" s="39">
        <v>3</v>
      </c>
      <c r="C30" s="34">
        <f t="shared" si="0"/>
        <v>1970</v>
      </c>
    </row>
    <row r="31" spans="1:3" x14ac:dyDescent="0.2">
      <c r="A31" s="3">
        <v>45</v>
      </c>
      <c r="B31" s="39">
        <v>4</v>
      </c>
      <c r="C31" s="34">
        <f t="shared" si="0"/>
        <v>1969</v>
      </c>
    </row>
    <row r="32" spans="1:3" x14ac:dyDescent="0.2">
      <c r="A32" s="3">
        <v>46</v>
      </c>
      <c r="B32" s="39">
        <v>4</v>
      </c>
      <c r="C32" s="34">
        <f t="shared" si="0"/>
        <v>1968</v>
      </c>
    </row>
    <row r="33" spans="1:3" x14ac:dyDescent="0.2">
      <c r="A33" s="3">
        <v>47</v>
      </c>
      <c r="B33" s="39">
        <v>4</v>
      </c>
      <c r="C33" s="34">
        <f t="shared" si="0"/>
        <v>1967</v>
      </c>
    </row>
    <row r="34" spans="1:3" x14ac:dyDescent="0.2">
      <c r="A34" s="3">
        <v>48</v>
      </c>
      <c r="B34" s="39">
        <v>4</v>
      </c>
      <c r="C34" s="34">
        <f t="shared" si="0"/>
        <v>1966</v>
      </c>
    </row>
    <row r="35" spans="1:3" x14ac:dyDescent="0.2">
      <c r="A35" s="3">
        <v>49</v>
      </c>
      <c r="B35" s="39">
        <v>4</v>
      </c>
      <c r="C35" s="34">
        <f t="shared" si="0"/>
        <v>1965</v>
      </c>
    </row>
    <row r="36" spans="1:3" x14ac:dyDescent="0.2">
      <c r="A36" s="3">
        <v>50</v>
      </c>
      <c r="B36" s="39">
        <v>4</v>
      </c>
      <c r="C36" s="34">
        <f t="shared" si="0"/>
        <v>1964</v>
      </c>
    </row>
    <row r="37" spans="1:3" x14ac:dyDescent="0.2">
      <c r="A37" s="3">
        <v>51</v>
      </c>
      <c r="B37" s="39">
        <v>4</v>
      </c>
      <c r="C37" s="34">
        <f t="shared" si="0"/>
        <v>1963</v>
      </c>
    </row>
    <row r="38" spans="1:3" x14ac:dyDescent="0.2">
      <c r="A38" s="3">
        <v>52</v>
      </c>
      <c r="B38" s="39">
        <v>4</v>
      </c>
      <c r="C38" s="34">
        <f t="shared" si="0"/>
        <v>1962</v>
      </c>
    </row>
    <row r="39" spans="1:3" x14ac:dyDescent="0.2">
      <c r="A39" s="3">
        <v>53</v>
      </c>
      <c r="B39" s="39">
        <v>4</v>
      </c>
      <c r="C39" s="34">
        <f t="shared" si="0"/>
        <v>1961</v>
      </c>
    </row>
    <row r="40" spans="1:3" x14ac:dyDescent="0.2">
      <c r="A40" s="3">
        <v>54</v>
      </c>
      <c r="B40" s="39">
        <v>4</v>
      </c>
      <c r="C40" s="34">
        <f t="shared" si="0"/>
        <v>1960</v>
      </c>
    </row>
    <row r="41" spans="1:3" x14ac:dyDescent="0.2">
      <c r="A41" s="3">
        <v>55</v>
      </c>
      <c r="B41" s="39">
        <v>4</v>
      </c>
      <c r="C41" s="34">
        <f t="shared" si="0"/>
        <v>1959</v>
      </c>
    </row>
    <row r="42" spans="1:3" x14ac:dyDescent="0.2">
      <c r="A42" s="3">
        <v>56</v>
      </c>
      <c r="B42" s="39">
        <v>4</v>
      </c>
      <c r="C42" s="34">
        <f t="shared" si="0"/>
        <v>1958</v>
      </c>
    </row>
    <row r="43" spans="1:3" x14ac:dyDescent="0.2">
      <c r="A43" s="3">
        <v>57</v>
      </c>
      <c r="B43" s="39">
        <v>4</v>
      </c>
      <c r="C43" s="34">
        <f t="shared" si="0"/>
        <v>1957</v>
      </c>
    </row>
    <row r="44" spans="1:3" x14ac:dyDescent="0.2">
      <c r="A44" s="3">
        <v>58</v>
      </c>
      <c r="B44" s="39">
        <v>4</v>
      </c>
      <c r="C44" s="34">
        <f t="shared" si="0"/>
        <v>1956</v>
      </c>
    </row>
    <row r="45" spans="1:3" x14ac:dyDescent="0.2">
      <c r="A45" s="3">
        <v>59</v>
      </c>
      <c r="B45" s="39">
        <v>4</v>
      </c>
      <c r="C45" s="34">
        <f t="shared" si="0"/>
        <v>1955</v>
      </c>
    </row>
    <row r="46" spans="1:3" x14ac:dyDescent="0.2">
      <c r="A46" s="3">
        <v>60</v>
      </c>
      <c r="B46" s="39">
        <v>4</v>
      </c>
      <c r="C46" s="34">
        <f t="shared" si="0"/>
        <v>1954</v>
      </c>
    </row>
    <row r="47" spans="1:3" x14ac:dyDescent="0.2">
      <c r="A47" s="3">
        <v>61</v>
      </c>
      <c r="B47" s="39">
        <v>4</v>
      </c>
      <c r="C47" s="34">
        <f t="shared" si="0"/>
        <v>1953</v>
      </c>
    </row>
    <row r="48" spans="1:3" x14ac:dyDescent="0.2">
      <c r="A48" s="3">
        <v>62</v>
      </c>
      <c r="B48" s="39">
        <v>4</v>
      </c>
      <c r="C48" s="34">
        <f t="shared" si="0"/>
        <v>1952</v>
      </c>
    </row>
    <row r="49" spans="1:4" x14ac:dyDescent="0.2">
      <c r="A49" s="3">
        <v>63</v>
      </c>
      <c r="B49" s="39">
        <v>4</v>
      </c>
      <c r="C49" s="34">
        <f t="shared" si="0"/>
        <v>1951</v>
      </c>
    </row>
    <row r="50" spans="1:4" x14ac:dyDescent="0.2">
      <c r="A50" s="3">
        <v>64</v>
      </c>
      <c r="B50" s="39">
        <v>4</v>
      </c>
      <c r="C50" s="34">
        <f t="shared" si="0"/>
        <v>1950</v>
      </c>
    </row>
    <row r="51" spans="1:4" x14ac:dyDescent="0.2">
      <c r="A51" s="3">
        <v>65</v>
      </c>
      <c r="B51" s="39">
        <v>4</v>
      </c>
      <c r="C51" s="34">
        <f t="shared" si="0"/>
        <v>1949</v>
      </c>
    </row>
    <row r="52" spans="1:4" x14ac:dyDescent="0.2">
      <c r="A52" s="3">
        <v>66</v>
      </c>
      <c r="B52" s="39">
        <v>4</v>
      </c>
      <c r="C52" s="34">
        <f t="shared" si="0"/>
        <v>1948</v>
      </c>
    </row>
    <row r="53" spans="1:4" x14ac:dyDescent="0.2">
      <c r="A53" s="3">
        <v>67</v>
      </c>
      <c r="B53" s="39">
        <v>4</v>
      </c>
      <c r="C53" s="34">
        <f t="shared" si="0"/>
        <v>1947</v>
      </c>
    </row>
    <row r="54" spans="1:4" x14ac:dyDescent="0.2">
      <c r="A54" s="3">
        <v>68</v>
      </c>
      <c r="B54" s="39">
        <v>4</v>
      </c>
      <c r="C54" s="34">
        <f t="shared" si="0"/>
        <v>1946</v>
      </c>
      <c r="D54" s="1"/>
    </row>
    <row r="55" spans="1:4" x14ac:dyDescent="0.2">
      <c r="A55" s="3">
        <v>69</v>
      </c>
      <c r="B55" s="39">
        <v>4</v>
      </c>
      <c r="C55" s="34">
        <f t="shared" si="0"/>
        <v>1945</v>
      </c>
    </row>
    <row r="56" spans="1:4" x14ac:dyDescent="0.2">
      <c r="A56" s="3">
        <v>70</v>
      </c>
      <c r="B56" s="39">
        <v>4</v>
      </c>
      <c r="C56" s="34">
        <f t="shared" si="0"/>
        <v>1944</v>
      </c>
    </row>
    <row r="57" spans="1:4" x14ac:dyDescent="0.2">
      <c r="A57" s="3">
        <v>71</v>
      </c>
      <c r="B57" s="39">
        <v>4</v>
      </c>
      <c r="C57" s="34">
        <f t="shared" si="0"/>
        <v>1943</v>
      </c>
    </row>
    <row r="58" spans="1:4" x14ac:dyDescent="0.2">
      <c r="A58" s="3">
        <v>72</v>
      </c>
      <c r="B58" s="39">
        <v>4</v>
      </c>
      <c r="C58" s="34">
        <f t="shared" si="0"/>
        <v>1942</v>
      </c>
    </row>
    <row r="59" spans="1:4" x14ac:dyDescent="0.2">
      <c r="A59" s="3">
        <v>73</v>
      </c>
      <c r="B59" s="39">
        <v>4</v>
      </c>
      <c r="C59" s="34">
        <f t="shared" si="0"/>
        <v>1941</v>
      </c>
    </row>
    <row r="60" spans="1:4" x14ac:dyDescent="0.2">
      <c r="A60" s="3">
        <v>74</v>
      </c>
      <c r="B60" s="39">
        <v>4</v>
      </c>
      <c r="C60" s="34">
        <f t="shared" si="0"/>
        <v>1940</v>
      </c>
    </row>
    <row r="61" spans="1:4" x14ac:dyDescent="0.2">
      <c r="A61" s="3">
        <v>75</v>
      </c>
      <c r="B61" s="39">
        <v>4</v>
      </c>
      <c r="C61" s="34">
        <f t="shared" si="0"/>
        <v>1939</v>
      </c>
    </row>
    <row r="62" spans="1:4" x14ac:dyDescent="0.2">
      <c r="A62" s="3">
        <v>76</v>
      </c>
      <c r="B62" s="39">
        <v>4</v>
      </c>
      <c r="C62" s="34">
        <f t="shared" si="0"/>
        <v>1938</v>
      </c>
    </row>
    <row r="63" spans="1:4" x14ac:dyDescent="0.2">
      <c r="A63" s="3">
        <v>77</v>
      </c>
      <c r="B63" s="39">
        <v>4</v>
      </c>
      <c r="C63" s="34">
        <f t="shared" si="0"/>
        <v>1937</v>
      </c>
    </row>
    <row r="64" spans="1:4" x14ac:dyDescent="0.2">
      <c r="A64" s="3">
        <v>78</v>
      </c>
      <c r="B64" s="39">
        <v>4</v>
      </c>
      <c r="C64" s="34">
        <f t="shared" si="0"/>
        <v>1936</v>
      </c>
    </row>
    <row r="65" spans="1:3" x14ac:dyDescent="0.2">
      <c r="A65" s="3">
        <v>79</v>
      </c>
      <c r="B65" s="39">
        <v>4</v>
      </c>
      <c r="C65" s="34">
        <f t="shared" si="0"/>
        <v>1935</v>
      </c>
    </row>
    <row r="66" spans="1:3" x14ac:dyDescent="0.2">
      <c r="A66" s="3">
        <v>80</v>
      </c>
      <c r="B66" s="39">
        <v>4</v>
      </c>
      <c r="C66" s="34">
        <f t="shared" si="0"/>
        <v>1934</v>
      </c>
    </row>
    <row r="67" spans="1:3" x14ac:dyDescent="0.2">
      <c r="A67" s="3">
        <v>81</v>
      </c>
      <c r="B67" s="39">
        <v>4</v>
      </c>
      <c r="C67" s="34">
        <f t="shared" si="0"/>
        <v>1933</v>
      </c>
    </row>
    <row r="68" spans="1:3" x14ac:dyDescent="0.2">
      <c r="A68" s="3">
        <v>82</v>
      </c>
      <c r="B68" s="39">
        <v>4</v>
      </c>
      <c r="C68" s="34">
        <f t="shared" si="0"/>
        <v>1932</v>
      </c>
    </row>
    <row r="69" spans="1:3" x14ac:dyDescent="0.2">
      <c r="A69" s="1"/>
      <c r="B69" s="1"/>
    </row>
    <row r="70" spans="1:3" x14ac:dyDescent="0.2">
      <c r="A70" s="1"/>
      <c r="B70" s="1"/>
    </row>
    <row r="71" spans="1:3" x14ac:dyDescent="0.2">
      <c r="A71" s="1"/>
      <c r="B71" s="1"/>
    </row>
    <row r="72" spans="1:3" x14ac:dyDescent="0.2">
      <c r="A72" s="1"/>
      <c r="B72" s="1"/>
    </row>
    <row r="73" spans="1:3" x14ac:dyDescent="0.2">
      <c r="A73" s="1"/>
      <c r="B73" s="1"/>
    </row>
    <row r="74" spans="1:3" x14ac:dyDescent="0.2">
      <c r="A74" s="1"/>
      <c r="B74" s="1"/>
    </row>
    <row r="75" spans="1:3" x14ac:dyDescent="0.2">
      <c r="A75" s="1"/>
      <c r="B75" s="1"/>
    </row>
    <row r="76" spans="1:3" x14ac:dyDescent="0.2">
      <c r="A76" s="1"/>
      <c r="B76" s="1"/>
    </row>
    <row r="77" spans="1:3" x14ac:dyDescent="0.2">
      <c r="A77" s="1"/>
      <c r="B77" s="1"/>
    </row>
    <row r="78" spans="1:3" x14ac:dyDescent="0.2">
      <c r="A78" s="1"/>
      <c r="B78" s="1"/>
    </row>
    <row r="79" spans="1:3" x14ac:dyDescent="0.2">
      <c r="A79" s="1"/>
      <c r="B79" s="1"/>
    </row>
    <row r="80" spans="1:3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</row>
    <row r="96" spans="1:2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</sheetData>
  <phoneticPr fontId="1" type="noConversion"/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ИТОГОВЫЙ</vt:lpstr>
      <vt:lpstr>ЭТАПЫ</vt:lpstr>
      <vt:lpstr>Очки</vt:lpstr>
      <vt:lpstr>Коэффициенты</vt:lpstr>
    </vt:vector>
  </TitlesOfParts>
  <Company>ТН-РК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Рузов</dc:creator>
  <cp:lastModifiedBy> Ведерникова </cp:lastModifiedBy>
  <cp:lastPrinted>2014-10-18T06:29:48Z</cp:lastPrinted>
  <dcterms:created xsi:type="dcterms:W3CDTF">2009-01-27T11:56:33Z</dcterms:created>
  <dcterms:modified xsi:type="dcterms:W3CDTF">2014-10-18T06:30:53Z</dcterms:modified>
</cp:coreProperties>
</file>